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comments4.xml" ContentType="application/vnd.openxmlformats-officedocument.spreadsheetml.comments+xml"/>
  <Override PartName="/xl/drawings/drawing4.xml" ContentType="application/vnd.openxmlformats-officedocument.drawing+xml"/>
  <Override PartName="/xl/comments5.xml" ContentType="application/vnd.openxmlformats-officedocument.spreadsheetml.comments+xml"/>
  <Override PartName="/xl/drawings/drawing5.xml" ContentType="application/vnd.openxmlformats-officedocument.drawing+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updateLinks="never" codeName="ThisWorkbook"/>
  <bookViews>
    <workbookView xWindow="-15" yWindow="105" windowWidth="10320" windowHeight="8040" tabRatio="915" firstSheet="1" activeTab="13"/>
  </bookViews>
  <sheets>
    <sheet name="Instructions" sheetId="115" r:id="rId1"/>
    <sheet name="Parent Contact Info" sheetId="75" r:id="rId2"/>
    <sheet name="Registration" sheetId="72" r:id="rId3"/>
    <sheet name="Dues" sheetId="207" r:id="rId4"/>
    <sheet name="Attendance" sheetId="54" r:id="rId5"/>
    <sheet name="Badges" sheetId="208" r:id="rId6"/>
    <sheet name="Journey" sheetId="229" r:id="rId7"/>
    <sheet name="Council Own" sheetId="213" r:id="rId8"/>
    <sheet name="Age-Level" sheetId="76" r:id="rId9"/>
    <sheet name="Bridging" sheetId="232" r:id="rId10"/>
    <sheet name="Gold" sheetId="230" r:id="rId11"/>
    <sheet name="Fun Patches" sheetId="177" r:id="rId12"/>
    <sheet name="Summary" sheetId="210" r:id="rId13"/>
    <sheet name="Order" sheetId="211" r:id="rId14"/>
    <sheet name="ambassador 1" sheetId="214" r:id="rId15"/>
    <sheet name="ambassador 2" sheetId="235" r:id="rId16"/>
    <sheet name="ambassador 3" sheetId="236" r:id="rId17"/>
    <sheet name="ambassador 4" sheetId="237" r:id="rId18"/>
    <sheet name="ambassador 5" sheetId="238" r:id="rId19"/>
    <sheet name="ambassador 6" sheetId="239" r:id="rId20"/>
    <sheet name="ambassador 7" sheetId="240" r:id="rId21"/>
    <sheet name="ambassador 8" sheetId="241" r:id="rId22"/>
    <sheet name="ambassador 9" sheetId="242" r:id="rId23"/>
    <sheet name="ambassador 10" sheetId="243" r:id="rId24"/>
    <sheet name="ambassador 11" sheetId="249" r:id="rId25"/>
    <sheet name="ambassador 12" sheetId="250" r:id="rId26"/>
    <sheet name="ambassador 13" sheetId="251" r:id="rId27"/>
    <sheet name="ambassador 14" sheetId="252" r:id="rId28"/>
    <sheet name="ambassador 15" sheetId="253" r:id="rId29"/>
  </sheets>
  <externalReferences>
    <externalReference r:id="rId30"/>
  </externalReferences>
  <definedNames>
    <definedName name="_xlnm.Print_Area" localSheetId="14">'ambassador 1'!$A$1:$S$136</definedName>
    <definedName name="_xlnm.Print_Area" localSheetId="23">'ambassador 10'!$A$1:$S$190</definedName>
    <definedName name="_xlnm.Print_Area" localSheetId="15">'ambassador 2'!$A$1:$S$190</definedName>
    <definedName name="_xlnm.Print_Area" localSheetId="16">'ambassador 3'!$A$1:$S$190</definedName>
    <definedName name="_xlnm.Print_Area" localSheetId="17">'ambassador 4'!$A$1:$S$190</definedName>
    <definedName name="_xlnm.Print_Area" localSheetId="18">'ambassador 5'!$A$1:$S$190</definedName>
    <definedName name="_xlnm.Print_Area" localSheetId="19">'ambassador 6'!$A$1:$S$190</definedName>
    <definedName name="_xlnm.Print_Area" localSheetId="20">'ambassador 7'!$A$1:$S$190</definedName>
    <definedName name="_xlnm.Print_Area" localSheetId="21">'ambassador 8'!$A$1:$S$190</definedName>
    <definedName name="_xlnm.Print_Area" localSheetId="22">'ambassador 9'!$A$1:$S$190</definedName>
    <definedName name="_xlnm.Print_Area" localSheetId="7">'Council Own'!$A$1:$R$148</definedName>
    <definedName name="_xlnm.Print_Area" localSheetId="0">Instructions!$A$1:$I$56</definedName>
    <definedName name="_xlnm.Print_Titles" localSheetId="8">'Age-Level'!$1:$4</definedName>
    <definedName name="_xlnm.Print_Titles" localSheetId="4">Attendance!$1:$4</definedName>
    <definedName name="_xlnm.Print_Titles" localSheetId="7">'Council Own'!$1:$4</definedName>
    <definedName name="_xlnm.Print_Titles" localSheetId="11">'Fun Patches'!$1:$4</definedName>
    <definedName name="_xlnm.Print_Titles" localSheetId="6">Journey!$1:$4</definedName>
    <definedName name="_xlnm.Print_Titles" localSheetId="2">Registration!$1:$4</definedName>
  </definedNames>
  <calcPr calcId="145621"/>
</workbook>
</file>

<file path=xl/calcChain.xml><?xml version="1.0" encoding="utf-8"?>
<calcChain xmlns="http://schemas.openxmlformats.org/spreadsheetml/2006/main">
  <c r="D231" i="208" l="1"/>
  <c r="D233" i="208"/>
  <c r="D237" i="208"/>
  <c r="D235" i="208"/>
  <c r="C47" i="253" l="1"/>
  <c r="C46" i="253"/>
  <c r="C45" i="253"/>
  <c r="C44" i="253"/>
  <c r="C41" i="253"/>
  <c r="C40" i="253"/>
  <c r="C39" i="253"/>
  <c r="C38" i="253"/>
  <c r="C37" i="253"/>
  <c r="C36" i="253"/>
  <c r="C33" i="253"/>
  <c r="C32" i="253"/>
  <c r="C31" i="253"/>
  <c r="S114" i="253"/>
  <c r="O114" i="253"/>
  <c r="K114" i="253"/>
  <c r="S113" i="253"/>
  <c r="O113" i="253"/>
  <c r="K113" i="253"/>
  <c r="S112" i="253"/>
  <c r="O112" i="253"/>
  <c r="K112" i="253"/>
  <c r="S111" i="253"/>
  <c r="O111" i="253"/>
  <c r="K111" i="253"/>
  <c r="S110" i="253"/>
  <c r="O110" i="253"/>
  <c r="K110" i="253"/>
  <c r="S109" i="253"/>
  <c r="O109" i="253"/>
  <c r="K109" i="253"/>
  <c r="S108" i="253"/>
  <c r="O108" i="253"/>
  <c r="K108" i="253"/>
  <c r="S107" i="253"/>
  <c r="O107" i="253"/>
  <c r="K107" i="253"/>
  <c r="S106" i="253"/>
  <c r="O106" i="253"/>
  <c r="K106" i="253"/>
  <c r="G106" i="253"/>
  <c r="S105" i="253"/>
  <c r="O105" i="253"/>
  <c r="K105" i="253"/>
  <c r="G105" i="253"/>
  <c r="S104" i="253"/>
  <c r="O104" i="253"/>
  <c r="K104" i="253"/>
  <c r="G104" i="253"/>
  <c r="S103" i="253"/>
  <c r="O103" i="253"/>
  <c r="K103" i="253"/>
  <c r="G103" i="253"/>
  <c r="S102" i="253"/>
  <c r="O102" i="253"/>
  <c r="K102" i="253"/>
  <c r="G102" i="253"/>
  <c r="S101" i="253"/>
  <c r="O101" i="253"/>
  <c r="K101" i="253"/>
  <c r="G101" i="253"/>
  <c r="S100" i="253"/>
  <c r="O100" i="253"/>
  <c r="K100" i="253"/>
  <c r="G100" i="253"/>
  <c r="S99" i="253"/>
  <c r="O99" i="253"/>
  <c r="K99" i="253"/>
  <c r="G99" i="253"/>
  <c r="S98" i="253"/>
  <c r="O98" i="253"/>
  <c r="K98" i="253"/>
  <c r="G98" i="253"/>
  <c r="S97" i="253"/>
  <c r="O97" i="253"/>
  <c r="K97" i="253"/>
  <c r="G97" i="253"/>
  <c r="S96" i="253"/>
  <c r="O96" i="253"/>
  <c r="K96" i="253"/>
  <c r="G96" i="253"/>
  <c r="S95" i="253"/>
  <c r="O95" i="253"/>
  <c r="K95" i="253"/>
  <c r="G95" i="253"/>
  <c r="G94" i="253"/>
  <c r="S93" i="253"/>
  <c r="O93" i="253"/>
  <c r="K93" i="253"/>
  <c r="G93" i="253"/>
  <c r="S92" i="253"/>
  <c r="O92" i="253"/>
  <c r="K92" i="253"/>
  <c r="G92" i="253"/>
  <c r="S91" i="253"/>
  <c r="O91" i="253"/>
  <c r="K91" i="253"/>
  <c r="G91" i="253"/>
  <c r="S90" i="253"/>
  <c r="O90" i="253"/>
  <c r="K90" i="253"/>
  <c r="G90" i="253"/>
  <c r="S89" i="253"/>
  <c r="O89" i="253"/>
  <c r="K89" i="253"/>
  <c r="G89" i="253"/>
  <c r="S88" i="253"/>
  <c r="O88" i="253"/>
  <c r="K88" i="253"/>
  <c r="G88" i="253"/>
  <c r="S87" i="253"/>
  <c r="O87" i="253"/>
  <c r="K87" i="253"/>
  <c r="G87" i="253"/>
  <c r="S86" i="253"/>
  <c r="O86" i="253"/>
  <c r="K86" i="253"/>
  <c r="G86" i="253"/>
  <c r="S85" i="253"/>
  <c r="O85" i="253"/>
  <c r="K85" i="253"/>
  <c r="G85" i="253"/>
  <c r="S84" i="253"/>
  <c r="O84" i="253"/>
  <c r="K84" i="253"/>
  <c r="G84" i="253"/>
  <c r="S83" i="253"/>
  <c r="O83" i="253"/>
  <c r="K83" i="253"/>
  <c r="G83" i="253"/>
  <c r="S82" i="253"/>
  <c r="O82" i="253"/>
  <c r="K82" i="253"/>
  <c r="G82" i="253"/>
  <c r="S81" i="253"/>
  <c r="O81" i="253"/>
  <c r="K81" i="253"/>
  <c r="G81" i="253"/>
  <c r="S80" i="253"/>
  <c r="O80" i="253"/>
  <c r="K80" i="253"/>
  <c r="G80" i="253"/>
  <c r="S79" i="253"/>
  <c r="O79" i="253"/>
  <c r="K79" i="253"/>
  <c r="G79" i="253"/>
  <c r="S78" i="253"/>
  <c r="O78" i="253"/>
  <c r="K78" i="253"/>
  <c r="G78" i="253"/>
  <c r="C78" i="253"/>
  <c r="S77" i="253"/>
  <c r="O77" i="253"/>
  <c r="K77" i="253"/>
  <c r="G77" i="253"/>
  <c r="C77" i="253"/>
  <c r="S76" i="253"/>
  <c r="O76" i="253"/>
  <c r="K76" i="253"/>
  <c r="G76" i="253"/>
  <c r="C76" i="253"/>
  <c r="S75" i="253"/>
  <c r="O75" i="253"/>
  <c r="K75" i="253"/>
  <c r="G75" i="253"/>
  <c r="C75" i="253"/>
  <c r="S74" i="253"/>
  <c r="O74" i="253"/>
  <c r="K74" i="253"/>
  <c r="G74" i="253"/>
  <c r="C74" i="253"/>
  <c r="G73" i="253"/>
  <c r="C73" i="253"/>
  <c r="O67" i="253"/>
  <c r="O65" i="253"/>
  <c r="K65" i="253"/>
  <c r="K64" i="253"/>
  <c r="O63" i="253"/>
  <c r="K63" i="253"/>
  <c r="O61" i="253"/>
  <c r="K61" i="253"/>
  <c r="K60" i="253"/>
  <c r="O59" i="253"/>
  <c r="K59" i="253"/>
  <c r="O56" i="253"/>
  <c r="K56" i="253"/>
  <c r="O55" i="253"/>
  <c r="K55" i="253"/>
  <c r="O54" i="253"/>
  <c r="K54" i="253"/>
  <c r="G53" i="253"/>
  <c r="C53" i="253"/>
  <c r="K52" i="253"/>
  <c r="G52" i="253"/>
  <c r="C52" i="253"/>
  <c r="O51" i="253"/>
  <c r="K51" i="253"/>
  <c r="G51" i="253"/>
  <c r="C51" i="253"/>
  <c r="O50" i="253"/>
  <c r="K50" i="253"/>
  <c r="C50" i="253"/>
  <c r="O49" i="253"/>
  <c r="G49" i="253"/>
  <c r="G48" i="253"/>
  <c r="O47" i="253"/>
  <c r="K47" i="253"/>
  <c r="G47" i="253"/>
  <c r="B47" i="253"/>
  <c r="O46" i="253"/>
  <c r="K46" i="253"/>
  <c r="B46" i="253"/>
  <c r="O45" i="253"/>
  <c r="K45" i="253"/>
  <c r="B45" i="253"/>
  <c r="G44" i="253"/>
  <c r="B44" i="253"/>
  <c r="O43" i="253"/>
  <c r="K43" i="253"/>
  <c r="G43" i="253"/>
  <c r="O42" i="253"/>
  <c r="K42" i="253"/>
  <c r="G42" i="253"/>
  <c r="O41" i="253"/>
  <c r="K41" i="253"/>
  <c r="B41" i="253"/>
  <c r="G40" i="253"/>
  <c r="B40" i="253"/>
  <c r="S39" i="253"/>
  <c r="O39" i="253"/>
  <c r="K39" i="253"/>
  <c r="G39" i="253"/>
  <c r="B39" i="253"/>
  <c r="S38" i="253"/>
  <c r="O38" i="253"/>
  <c r="K38" i="253"/>
  <c r="G38" i="253"/>
  <c r="B38" i="253"/>
  <c r="S37" i="253"/>
  <c r="O37" i="253"/>
  <c r="K37" i="253"/>
  <c r="B37" i="253"/>
  <c r="S36" i="253"/>
  <c r="G36" i="253"/>
  <c r="B36" i="253"/>
  <c r="S35" i="253"/>
  <c r="G35" i="253"/>
  <c r="O34" i="253"/>
  <c r="K34" i="253"/>
  <c r="G34" i="253"/>
  <c r="S33" i="253"/>
  <c r="O33" i="253"/>
  <c r="K33" i="253"/>
  <c r="B33" i="253"/>
  <c r="S32" i="253"/>
  <c r="O32" i="253"/>
  <c r="K32" i="253"/>
  <c r="B32" i="253"/>
  <c r="S31" i="253"/>
  <c r="G31" i="253"/>
  <c r="B31" i="253"/>
  <c r="S30" i="253"/>
  <c r="O30" i="253"/>
  <c r="K30" i="253"/>
  <c r="G30" i="253"/>
  <c r="S29" i="253"/>
  <c r="O29" i="253"/>
  <c r="K29" i="253"/>
  <c r="G29" i="253"/>
  <c r="O28" i="253"/>
  <c r="K28" i="253"/>
  <c r="S27" i="253"/>
  <c r="G27" i="253"/>
  <c r="S26" i="253"/>
  <c r="O26" i="253"/>
  <c r="K26" i="253"/>
  <c r="G26" i="253"/>
  <c r="C26" i="253"/>
  <c r="S25" i="253"/>
  <c r="O25" i="253"/>
  <c r="K25" i="253"/>
  <c r="G25" i="253"/>
  <c r="C25" i="253"/>
  <c r="S24" i="253"/>
  <c r="O24" i="253"/>
  <c r="K24" i="253"/>
  <c r="S23" i="253"/>
  <c r="C23" i="253"/>
  <c r="O22" i="253"/>
  <c r="K22" i="253"/>
  <c r="G22" i="253"/>
  <c r="C22" i="253"/>
  <c r="S21" i="253"/>
  <c r="O21" i="253"/>
  <c r="K21" i="253"/>
  <c r="G21" i="253"/>
  <c r="S20" i="253"/>
  <c r="O20" i="253"/>
  <c r="K20" i="253"/>
  <c r="G20" i="253"/>
  <c r="C20" i="253"/>
  <c r="S19" i="253"/>
  <c r="C19" i="253"/>
  <c r="S18" i="253"/>
  <c r="O18" i="253"/>
  <c r="K18" i="253"/>
  <c r="G18" i="253"/>
  <c r="C18" i="253"/>
  <c r="S17" i="253"/>
  <c r="O17" i="253"/>
  <c r="K17" i="253"/>
  <c r="G17" i="253"/>
  <c r="C17" i="253"/>
  <c r="S16" i="253"/>
  <c r="O16" i="253"/>
  <c r="K16" i="253"/>
  <c r="G16" i="253"/>
  <c r="C16" i="253"/>
  <c r="S15" i="253"/>
  <c r="C15" i="253"/>
  <c r="S14" i="253"/>
  <c r="G14" i="253"/>
  <c r="C14" i="253"/>
  <c r="S13" i="253"/>
  <c r="O13" i="253"/>
  <c r="K13" i="253"/>
  <c r="G13" i="253"/>
  <c r="S12" i="253"/>
  <c r="O12" i="253"/>
  <c r="K12" i="253"/>
  <c r="G12" i="253"/>
  <c r="S11" i="253"/>
  <c r="O11" i="253"/>
  <c r="K11" i="253"/>
  <c r="C11" i="253"/>
  <c r="S10" i="253"/>
  <c r="G10" i="253"/>
  <c r="C10" i="253"/>
  <c r="S9" i="253"/>
  <c r="O9" i="253"/>
  <c r="K9" i="253"/>
  <c r="G9" i="253"/>
  <c r="C9" i="253"/>
  <c r="S8" i="253"/>
  <c r="O8" i="253"/>
  <c r="K8" i="253"/>
  <c r="G8" i="253"/>
  <c r="C8" i="253"/>
  <c r="S7" i="253"/>
  <c r="O7" i="253"/>
  <c r="K7" i="253"/>
  <c r="C7" i="253"/>
  <c r="G6" i="253"/>
  <c r="C6" i="253"/>
  <c r="S5" i="253"/>
  <c r="O5" i="253"/>
  <c r="K5" i="253"/>
  <c r="G5" i="253"/>
  <c r="C5" i="253"/>
  <c r="S4" i="253"/>
  <c r="O4" i="253"/>
  <c r="K4" i="253"/>
  <c r="G4" i="253"/>
  <c r="S3" i="253"/>
  <c r="O3" i="253"/>
  <c r="K3" i="253"/>
  <c r="S2" i="253"/>
  <c r="C47" i="252"/>
  <c r="C46" i="252"/>
  <c r="C45" i="252"/>
  <c r="C44" i="252"/>
  <c r="C41" i="252"/>
  <c r="C40" i="252"/>
  <c r="C39" i="252"/>
  <c r="C38" i="252"/>
  <c r="C37" i="252"/>
  <c r="C36" i="252"/>
  <c r="C33" i="252"/>
  <c r="C32" i="252"/>
  <c r="C31" i="252"/>
  <c r="S114" i="252"/>
  <c r="O114" i="252"/>
  <c r="K114" i="252"/>
  <c r="S113" i="252"/>
  <c r="O113" i="252"/>
  <c r="K113" i="252"/>
  <c r="S112" i="252"/>
  <c r="O112" i="252"/>
  <c r="K112" i="252"/>
  <c r="S111" i="252"/>
  <c r="O111" i="252"/>
  <c r="K111" i="252"/>
  <c r="S110" i="252"/>
  <c r="O110" i="252"/>
  <c r="K110" i="252"/>
  <c r="S109" i="252"/>
  <c r="O109" i="252"/>
  <c r="K109" i="252"/>
  <c r="S108" i="252"/>
  <c r="O108" i="252"/>
  <c r="K108" i="252"/>
  <c r="S107" i="252"/>
  <c r="O107" i="252"/>
  <c r="K107" i="252"/>
  <c r="S106" i="252"/>
  <c r="O106" i="252"/>
  <c r="K106" i="252"/>
  <c r="G106" i="252"/>
  <c r="S105" i="252"/>
  <c r="O105" i="252"/>
  <c r="K105" i="252"/>
  <c r="G105" i="252"/>
  <c r="S104" i="252"/>
  <c r="O104" i="252"/>
  <c r="K104" i="252"/>
  <c r="G104" i="252"/>
  <c r="S103" i="252"/>
  <c r="O103" i="252"/>
  <c r="K103" i="252"/>
  <c r="G103" i="252"/>
  <c r="S102" i="252"/>
  <c r="O102" i="252"/>
  <c r="K102" i="252"/>
  <c r="G102" i="252"/>
  <c r="S101" i="252"/>
  <c r="O101" i="252"/>
  <c r="K101" i="252"/>
  <c r="G101" i="252"/>
  <c r="S100" i="252"/>
  <c r="O100" i="252"/>
  <c r="K100" i="252"/>
  <c r="G100" i="252"/>
  <c r="S99" i="252"/>
  <c r="O99" i="252"/>
  <c r="K99" i="252"/>
  <c r="G99" i="252"/>
  <c r="S98" i="252"/>
  <c r="O98" i="252"/>
  <c r="K98" i="252"/>
  <c r="G98" i="252"/>
  <c r="S97" i="252"/>
  <c r="O97" i="252"/>
  <c r="K97" i="252"/>
  <c r="G97" i="252"/>
  <c r="S96" i="252"/>
  <c r="O96" i="252"/>
  <c r="K96" i="252"/>
  <c r="G96" i="252"/>
  <c r="S95" i="252"/>
  <c r="O95" i="252"/>
  <c r="K95" i="252"/>
  <c r="G95" i="252"/>
  <c r="G94" i="252"/>
  <c r="S93" i="252"/>
  <c r="O93" i="252"/>
  <c r="K93" i="252"/>
  <c r="G93" i="252"/>
  <c r="S92" i="252"/>
  <c r="O92" i="252"/>
  <c r="K92" i="252"/>
  <c r="G92" i="252"/>
  <c r="S91" i="252"/>
  <c r="O91" i="252"/>
  <c r="K91" i="252"/>
  <c r="G91" i="252"/>
  <c r="S90" i="252"/>
  <c r="O90" i="252"/>
  <c r="K90" i="252"/>
  <c r="G90" i="252"/>
  <c r="S89" i="252"/>
  <c r="O89" i="252"/>
  <c r="K89" i="252"/>
  <c r="G89" i="252"/>
  <c r="S88" i="252"/>
  <c r="O88" i="252"/>
  <c r="K88" i="252"/>
  <c r="G88" i="252"/>
  <c r="S87" i="252"/>
  <c r="O87" i="252"/>
  <c r="K87" i="252"/>
  <c r="G87" i="252"/>
  <c r="S86" i="252"/>
  <c r="O86" i="252"/>
  <c r="K86" i="252"/>
  <c r="G86" i="252"/>
  <c r="S85" i="252"/>
  <c r="O85" i="252"/>
  <c r="K85" i="252"/>
  <c r="G85" i="252"/>
  <c r="S84" i="252"/>
  <c r="O84" i="252"/>
  <c r="K84" i="252"/>
  <c r="G84" i="252"/>
  <c r="S83" i="252"/>
  <c r="O83" i="252"/>
  <c r="K83" i="252"/>
  <c r="G83" i="252"/>
  <c r="S82" i="252"/>
  <c r="O82" i="252"/>
  <c r="K82" i="252"/>
  <c r="G82" i="252"/>
  <c r="S81" i="252"/>
  <c r="O81" i="252"/>
  <c r="K81" i="252"/>
  <c r="G81" i="252"/>
  <c r="S80" i="252"/>
  <c r="O80" i="252"/>
  <c r="K80" i="252"/>
  <c r="G80" i="252"/>
  <c r="S79" i="252"/>
  <c r="O79" i="252"/>
  <c r="K79" i="252"/>
  <c r="G79" i="252"/>
  <c r="S78" i="252"/>
  <c r="O78" i="252"/>
  <c r="K78" i="252"/>
  <c r="G78" i="252"/>
  <c r="C78" i="252"/>
  <c r="S77" i="252"/>
  <c r="O77" i="252"/>
  <c r="K77" i="252"/>
  <c r="G77" i="252"/>
  <c r="C77" i="252"/>
  <c r="S76" i="252"/>
  <c r="O76" i="252"/>
  <c r="K76" i="252"/>
  <c r="G76" i="252"/>
  <c r="C76" i="252"/>
  <c r="S75" i="252"/>
  <c r="O75" i="252"/>
  <c r="K75" i="252"/>
  <c r="G75" i="252"/>
  <c r="C75" i="252"/>
  <c r="S74" i="252"/>
  <c r="O74" i="252"/>
  <c r="K74" i="252"/>
  <c r="G74" i="252"/>
  <c r="C74" i="252"/>
  <c r="G73" i="252"/>
  <c r="C73" i="252"/>
  <c r="O67" i="252"/>
  <c r="O65" i="252"/>
  <c r="K65" i="252"/>
  <c r="K64" i="252"/>
  <c r="O63" i="252"/>
  <c r="K63" i="252"/>
  <c r="O61" i="252"/>
  <c r="K61" i="252"/>
  <c r="K60" i="252"/>
  <c r="O59" i="252"/>
  <c r="K59" i="252"/>
  <c r="O56" i="252"/>
  <c r="K56" i="252"/>
  <c r="O55" i="252"/>
  <c r="K55" i="252"/>
  <c r="O54" i="252"/>
  <c r="K54" i="252"/>
  <c r="G53" i="252"/>
  <c r="C53" i="252"/>
  <c r="K52" i="252"/>
  <c r="G52" i="252"/>
  <c r="C52" i="252"/>
  <c r="O51" i="252"/>
  <c r="K51" i="252"/>
  <c r="G51" i="252"/>
  <c r="C51" i="252"/>
  <c r="O50" i="252"/>
  <c r="K50" i="252"/>
  <c r="C50" i="252"/>
  <c r="O49" i="252"/>
  <c r="G49" i="252"/>
  <c r="G48" i="252"/>
  <c r="O47" i="252"/>
  <c r="K47" i="252"/>
  <c r="G47" i="252"/>
  <c r="B47" i="252"/>
  <c r="O46" i="252"/>
  <c r="K46" i="252"/>
  <c r="B46" i="252"/>
  <c r="O45" i="252"/>
  <c r="K45" i="252"/>
  <c r="B45" i="252"/>
  <c r="G44" i="252"/>
  <c r="B44" i="252"/>
  <c r="O43" i="252"/>
  <c r="K43" i="252"/>
  <c r="G43" i="252"/>
  <c r="O42" i="252"/>
  <c r="K42" i="252"/>
  <c r="G42" i="252"/>
  <c r="O41" i="252"/>
  <c r="K41" i="252"/>
  <c r="B41" i="252"/>
  <c r="G40" i="252"/>
  <c r="B40" i="252"/>
  <c r="S39" i="252"/>
  <c r="O39" i="252"/>
  <c r="K39" i="252"/>
  <c r="G39" i="252"/>
  <c r="B39" i="252"/>
  <c r="S38" i="252"/>
  <c r="O38" i="252"/>
  <c r="K38" i="252"/>
  <c r="G38" i="252"/>
  <c r="B38" i="252"/>
  <c r="S37" i="252"/>
  <c r="O37" i="252"/>
  <c r="K37" i="252"/>
  <c r="B37" i="252"/>
  <c r="S36" i="252"/>
  <c r="G36" i="252"/>
  <c r="B36" i="252"/>
  <c r="S35" i="252"/>
  <c r="G35" i="252"/>
  <c r="O34" i="252"/>
  <c r="K34" i="252"/>
  <c r="G34" i="252"/>
  <c r="S33" i="252"/>
  <c r="O33" i="252"/>
  <c r="K33" i="252"/>
  <c r="B33" i="252"/>
  <c r="S32" i="252"/>
  <c r="O32" i="252"/>
  <c r="K32" i="252"/>
  <c r="B32" i="252"/>
  <c r="S31" i="252"/>
  <c r="G31" i="252"/>
  <c r="B31" i="252"/>
  <c r="S30" i="252"/>
  <c r="O30" i="252"/>
  <c r="K30" i="252"/>
  <c r="G30" i="252"/>
  <c r="S29" i="252"/>
  <c r="O29" i="252"/>
  <c r="K29" i="252"/>
  <c r="G29" i="252"/>
  <c r="O28" i="252"/>
  <c r="K28" i="252"/>
  <c r="S27" i="252"/>
  <c r="G27" i="252"/>
  <c r="S26" i="252"/>
  <c r="O26" i="252"/>
  <c r="K26" i="252"/>
  <c r="G26" i="252"/>
  <c r="C26" i="252"/>
  <c r="S25" i="252"/>
  <c r="O25" i="252"/>
  <c r="K25" i="252"/>
  <c r="G25" i="252"/>
  <c r="C25" i="252"/>
  <c r="S24" i="252"/>
  <c r="O24" i="252"/>
  <c r="K24" i="252"/>
  <c r="S23" i="252"/>
  <c r="C23" i="252"/>
  <c r="O22" i="252"/>
  <c r="K22" i="252"/>
  <c r="G22" i="252"/>
  <c r="C22" i="252"/>
  <c r="S21" i="252"/>
  <c r="O21" i="252"/>
  <c r="K21" i="252"/>
  <c r="G21" i="252"/>
  <c r="S20" i="252"/>
  <c r="O20" i="252"/>
  <c r="K20" i="252"/>
  <c r="G20" i="252"/>
  <c r="C20" i="252"/>
  <c r="S19" i="252"/>
  <c r="C19" i="252"/>
  <c r="S18" i="252"/>
  <c r="O18" i="252"/>
  <c r="K18" i="252"/>
  <c r="G18" i="252"/>
  <c r="C18" i="252"/>
  <c r="S17" i="252"/>
  <c r="O17" i="252"/>
  <c r="K17" i="252"/>
  <c r="G17" i="252"/>
  <c r="C17" i="252"/>
  <c r="S16" i="252"/>
  <c r="O16" i="252"/>
  <c r="K16" i="252"/>
  <c r="G16" i="252"/>
  <c r="C16" i="252"/>
  <c r="S15" i="252"/>
  <c r="C15" i="252"/>
  <c r="S14" i="252"/>
  <c r="G14" i="252"/>
  <c r="C14" i="252"/>
  <c r="S13" i="252"/>
  <c r="O13" i="252"/>
  <c r="K13" i="252"/>
  <c r="G13" i="252"/>
  <c r="S12" i="252"/>
  <c r="O12" i="252"/>
  <c r="K12" i="252"/>
  <c r="G12" i="252"/>
  <c r="S11" i="252"/>
  <c r="O11" i="252"/>
  <c r="K11" i="252"/>
  <c r="C11" i="252"/>
  <c r="S10" i="252"/>
  <c r="G10" i="252"/>
  <c r="C10" i="252"/>
  <c r="S9" i="252"/>
  <c r="O9" i="252"/>
  <c r="K9" i="252"/>
  <c r="G9" i="252"/>
  <c r="C9" i="252"/>
  <c r="S8" i="252"/>
  <c r="O8" i="252"/>
  <c r="K8" i="252"/>
  <c r="G8" i="252"/>
  <c r="C8" i="252"/>
  <c r="S7" i="252"/>
  <c r="O7" i="252"/>
  <c r="K7" i="252"/>
  <c r="C7" i="252"/>
  <c r="G6" i="252"/>
  <c r="C6" i="252"/>
  <c r="S5" i="252"/>
  <c r="O5" i="252"/>
  <c r="K5" i="252"/>
  <c r="G5" i="252"/>
  <c r="C5" i="252"/>
  <c r="S4" i="252"/>
  <c r="O4" i="252"/>
  <c r="K4" i="252"/>
  <c r="G4" i="252"/>
  <c r="S3" i="252"/>
  <c r="O3" i="252"/>
  <c r="K3" i="252"/>
  <c r="S2" i="252"/>
  <c r="C47" i="251"/>
  <c r="C46" i="251"/>
  <c r="C45" i="251"/>
  <c r="C44" i="251"/>
  <c r="C41" i="251"/>
  <c r="C40" i="251"/>
  <c r="C39" i="251"/>
  <c r="C38" i="251"/>
  <c r="C37" i="251"/>
  <c r="C36" i="251"/>
  <c r="C33" i="251"/>
  <c r="C32" i="251"/>
  <c r="C31" i="251"/>
  <c r="S114" i="251"/>
  <c r="O114" i="251"/>
  <c r="K114" i="251"/>
  <c r="S113" i="251"/>
  <c r="O113" i="251"/>
  <c r="K113" i="251"/>
  <c r="S112" i="251"/>
  <c r="O112" i="251"/>
  <c r="K112" i="251"/>
  <c r="S111" i="251"/>
  <c r="O111" i="251"/>
  <c r="K111" i="251"/>
  <c r="S110" i="251"/>
  <c r="O110" i="251"/>
  <c r="K110" i="251"/>
  <c r="S109" i="251"/>
  <c r="O109" i="251"/>
  <c r="K109" i="251"/>
  <c r="S108" i="251"/>
  <c r="O108" i="251"/>
  <c r="K108" i="251"/>
  <c r="S107" i="251"/>
  <c r="O107" i="251"/>
  <c r="K107" i="251"/>
  <c r="S106" i="251"/>
  <c r="O106" i="251"/>
  <c r="K106" i="251"/>
  <c r="G106" i="251"/>
  <c r="S105" i="251"/>
  <c r="O105" i="251"/>
  <c r="K105" i="251"/>
  <c r="G105" i="251"/>
  <c r="S104" i="251"/>
  <c r="O104" i="251"/>
  <c r="K104" i="251"/>
  <c r="G104" i="251"/>
  <c r="S103" i="251"/>
  <c r="O103" i="251"/>
  <c r="K103" i="251"/>
  <c r="G103" i="251"/>
  <c r="S102" i="251"/>
  <c r="O102" i="251"/>
  <c r="K102" i="251"/>
  <c r="G102" i="251"/>
  <c r="S101" i="251"/>
  <c r="O101" i="251"/>
  <c r="K101" i="251"/>
  <c r="G101" i="251"/>
  <c r="S100" i="251"/>
  <c r="O100" i="251"/>
  <c r="K100" i="251"/>
  <c r="G100" i="251"/>
  <c r="S99" i="251"/>
  <c r="O99" i="251"/>
  <c r="K99" i="251"/>
  <c r="G99" i="251"/>
  <c r="S98" i="251"/>
  <c r="O98" i="251"/>
  <c r="K98" i="251"/>
  <c r="G98" i="251"/>
  <c r="S97" i="251"/>
  <c r="O97" i="251"/>
  <c r="K97" i="251"/>
  <c r="G97" i="251"/>
  <c r="S96" i="251"/>
  <c r="O96" i="251"/>
  <c r="K96" i="251"/>
  <c r="G96" i="251"/>
  <c r="S95" i="251"/>
  <c r="O95" i="251"/>
  <c r="K95" i="251"/>
  <c r="G95" i="251"/>
  <c r="G94" i="251"/>
  <c r="S93" i="251"/>
  <c r="O93" i="251"/>
  <c r="K93" i="251"/>
  <c r="G93" i="251"/>
  <c r="S92" i="251"/>
  <c r="O92" i="251"/>
  <c r="K92" i="251"/>
  <c r="G92" i="251"/>
  <c r="S91" i="251"/>
  <c r="O91" i="251"/>
  <c r="K91" i="251"/>
  <c r="G91" i="251"/>
  <c r="S90" i="251"/>
  <c r="O90" i="251"/>
  <c r="K90" i="251"/>
  <c r="G90" i="251"/>
  <c r="S89" i="251"/>
  <c r="O89" i="251"/>
  <c r="K89" i="251"/>
  <c r="G89" i="251"/>
  <c r="S88" i="251"/>
  <c r="O88" i="251"/>
  <c r="K88" i="251"/>
  <c r="G88" i="251"/>
  <c r="S87" i="251"/>
  <c r="O87" i="251"/>
  <c r="K87" i="251"/>
  <c r="G87" i="251"/>
  <c r="S86" i="251"/>
  <c r="O86" i="251"/>
  <c r="K86" i="251"/>
  <c r="G86" i="251"/>
  <c r="S85" i="251"/>
  <c r="O85" i="251"/>
  <c r="K85" i="251"/>
  <c r="G85" i="251"/>
  <c r="S84" i="251"/>
  <c r="O84" i="251"/>
  <c r="K84" i="251"/>
  <c r="G84" i="251"/>
  <c r="S83" i="251"/>
  <c r="O83" i="251"/>
  <c r="K83" i="251"/>
  <c r="G83" i="251"/>
  <c r="S82" i="251"/>
  <c r="O82" i="251"/>
  <c r="K82" i="251"/>
  <c r="G82" i="251"/>
  <c r="S81" i="251"/>
  <c r="O81" i="251"/>
  <c r="K81" i="251"/>
  <c r="G81" i="251"/>
  <c r="S80" i="251"/>
  <c r="O80" i="251"/>
  <c r="K80" i="251"/>
  <c r="G80" i="251"/>
  <c r="S79" i="251"/>
  <c r="O79" i="251"/>
  <c r="K79" i="251"/>
  <c r="G79" i="251"/>
  <c r="S78" i="251"/>
  <c r="O78" i="251"/>
  <c r="K78" i="251"/>
  <c r="G78" i="251"/>
  <c r="C78" i="251"/>
  <c r="S77" i="251"/>
  <c r="O77" i="251"/>
  <c r="K77" i="251"/>
  <c r="G77" i="251"/>
  <c r="C77" i="251"/>
  <c r="S76" i="251"/>
  <c r="O76" i="251"/>
  <c r="K76" i="251"/>
  <c r="G76" i="251"/>
  <c r="C76" i="251"/>
  <c r="S75" i="251"/>
  <c r="O75" i="251"/>
  <c r="K75" i="251"/>
  <c r="G75" i="251"/>
  <c r="C75" i="251"/>
  <c r="S74" i="251"/>
  <c r="O74" i="251"/>
  <c r="K74" i="251"/>
  <c r="G74" i="251"/>
  <c r="C74" i="251"/>
  <c r="G73" i="251"/>
  <c r="C73" i="251"/>
  <c r="O67" i="251"/>
  <c r="O65" i="251"/>
  <c r="K65" i="251"/>
  <c r="K64" i="251"/>
  <c r="O63" i="251"/>
  <c r="K63" i="251"/>
  <c r="O61" i="251"/>
  <c r="K61" i="251"/>
  <c r="K60" i="251"/>
  <c r="O59" i="251"/>
  <c r="K59" i="251"/>
  <c r="O56" i="251"/>
  <c r="K56" i="251"/>
  <c r="O55" i="251"/>
  <c r="K55" i="251"/>
  <c r="O54" i="251"/>
  <c r="K54" i="251"/>
  <c r="G53" i="251"/>
  <c r="C53" i="251"/>
  <c r="K52" i="251"/>
  <c r="G52" i="251"/>
  <c r="C52" i="251"/>
  <c r="O51" i="251"/>
  <c r="K51" i="251"/>
  <c r="G51" i="251"/>
  <c r="C51" i="251"/>
  <c r="O50" i="251"/>
  <c r="K50" i="251"/>
  <c r="C50" i="251"/>
  <c r="O49" i="251"/>
  <c r="G49" i="251"/>
  <c r="G48" i="251"/>
  <c r="O47" i="251"/>
  <c r="K47" i="251"/>
  <c r="G47" i="251"/>
  <c r="B47" i="251"/>
  <c r="O46" i="251"/>
  <c r="K46" i="251"/>
  <c r="B46" i="251"/>
  <c r="O45" i="251"/>
  <c r="K45" i="251"/>
  <c r="B45" i="251"/>
  <c r="G44" i="251"/>
  <c r="B44" i="251"/>
  <c r="O43" i="251"/>
  <c r="K43" i="251"/>
  <c r="G43" i="251"/>
  <c r="O42" i="251"/>
  <c r="K42" i="251"/>
  <c r="G42" i="251"/>
  <c r="O41" i="251"/>
  <c r="K41" i="251"/>
  <c r="B41" i="251"/>
  <c r="G40" i="251"/>
  <c r="B40" i="251"/>
  <c r="S39" i="251"/>
  <c r="O39" i="251"/>
  <c r="K39" i="251"/>
  <c r="G39" i="251"/>
  <c r="B39" i="251"/>
  <c r="S38" i="251"/>
  <c r="O38" i="251"/>
  <c r="K38" i="251"/>
  <c r="G38" i="251"/>
  <c r="B38" i="251"/>
  <c r="S37" i="251"/>
  <c r="O37" i="251"/>
  <c r="K37" i="251"/>
  <c r="B37" i="251"/>
  <c r="S36" i="251"/>
  <c r="G36" i="251"/>
  <c r="B36" i="251"/>
  <c r="S35" i="251"/>
  <c r="G35" i="251"/>
  <c r="O34" i="251"/>
  <c r="K34" i="251"/>
  <c r="G34" i="251"/>
  <c r="S33" i="251"/>
  <c r="O33" i="251"/>
  <c r="K33" i="251"/>
  <c r="B33" i="251"/>
  <c r="S32" i="251"/>
  <c r="O32" i="251"/>
  <c r="K32" i="251"/>
  <c r="B32" i="251"/>
  <c r="S31" i="251"/>
  <c r="G31" i="251"/>
  <c r="B31" i="251"/>
  <c r="S30" i="251"/>
  <c r="O30" i="251"/>
  <c r="K30" i="251"/>
  <c r="G30" i="251"/>
  <c r="S29" i="251"/>
  <c r="O29" i="251"/>
  <c r="K29" i="251"/>
  <c r="G29" i="251"/>
  <c r="O28" i="251"/>
  <c r="K28" i="251"/>
  <c r="S27" i="251"/>
  <c r="G27" i="251"/>
  <c r="S26" i="251"/>
  <c r="O26" i="251"/>
  <c r="K26" i="251"/>
  <c r="G26" i="251"/>
  <c r="C26" i="251"/>
  <c r="S25" i="251"/>
  <c r="O25" i="251"/>
  <c r="K25" i="251"/>
  <c r="G25" i="251"/>
  <c r="C25" i="251"/>
  <c r="S24" i="251"/>
  <c r="O24" i="251"/>
  <c r="K24" i="251"/>
  <c r="S23" i="251"/>
  <c r="C23" i="251"/>
  <c r="O22" i="251"/>
  <c r="K22" i="251"/>
  <c r="G22" i="251"/>
  <c r="C22" i="251"/>
  <c r="S21" i="251"/>
  <c r="O21" i="251"/>
  <c r="K21" i="251"/>
  <c r="G21" i="251"/>
  <c r="S20" i="251"/>
  <c r="O20" i="251"/>
  <c r="K20" i="251"/>
  <c r="G20" i="251"/>
  <c r="C20" i="251"/>
  <c r="S19" i="251"/>
  <c r="C19" i="251"/>
  <c r="S18" i="251"/>
  <c r="O18" i="251"/>
  <c r="K18" i="251"/>
  <c r="G18" i="251"/>
  <c r="C18" i="251"/>
  <c r="S17" i="251"/>
  <c r="O17" i="251"/>
  <c r="K17" i="251"/>
  <c r="G17" i="251"/>
  <c r="C17" i="251"/>
  <c r="S16" i="251"/>
  <c r="O16" i="251"/>
  <c r="K16" i="251"/>
  <c r="G16" i="251"/>
  <c r="C16" i="251"/>
  <c r="S15" i="251"/>
  <c r="C15" i="251"/>
  <c r="S14" i="251"/>
  <c r="G14" i="251"/>
  <c r="C14" i="251"/>
  <c r="S13" i="251"/>
  <c r="O13" i="251"/>
  <c r="K13" i="251"/>
  <c r="G13" i="251"/>
  <c r="S12" i="251"/>
  <c r="O12" i="251"/>
  <c r="K12" i="251"/>
  <c r="G12" i="251"/>
  <c r="S11" i="251"/>
  <c r="O11" i="251"/>
  <c r="K11" i="251"/>
  <c r="C11" i="251"/>
  <c r="S10" i="251"/>
  <c r="G10" i="251"/>
  <c r="C10" i="251"/>
  <c r="S9" i="251"/>
  <c r="O9" i="251"/>
  <c r="K9" i="251"/>
  <c r="G9" i="251"/>
  <c r="C9" i="251"/>
  <c r="S8" i="251"/>
  <c r="O8" i="251"/>
  <c r="K8" i="251"/>
  <c r="G8" i="251"/>
  <c r="C8" i="251"/>
  <c r="S7" i="251"/>
  <c r="O7" i="251"/>
  <c r="K7" i="251"/>
  <c r="C7" i="251"/>
  <c r="G6" i="251"/>
  <c r="C6" i="251"/>
  <c r="S5" i="251"/>
  <c r="O5" i="251"/>
  <c r="K5" i="251"/>
  <c r="G5" i="251"/>
  <c r="C5" i="251"/>
  <c r="S4" i="251"/>
  <c r="O4" i="251"/>
  <c r="K4" i="251"/>
  <c r="G4" i="251"/>
  <c r="S3" i="251"/>
  <c r="O3" i="251"/>
  <c r="K3" i="251"/>
  <c r="S2" i="251"/>
  <c r="C47" i="250"/>
  <c r="C46" i="250"/>
  <c r="C45" i="250"/>
  <c r="C44" i="250"/>
  <c r="C41" i="250"/>
  <c r="C40" i="250"/>
  <c r="C39" i="250"/>
  <c r="C38" i="250"/>
  <c r="C37" i="250"/>
  <c r="C36" i="250"/>
  <c r="C33" i="250"/>
  <c r="C32" i="250"/>
  <c r="C31" i="250"/>
  <c r="S114" i="250"/>
  <c r="O114" i="250"/>
  <c r="K114" i="250"/>
  <c r="S113" i="250"/>
  <c r="O113" i="250"/>
  <c r="K113" i="250"/>
  <c r="S112" i="250"/>
  <c r="O112" i="250"/>
  <c r="K112" i="250"/>
  <c r="S111" i="250"/>
  <c r="O111" i="250"/>
  <c r="K111" i="250"/>
  <c r="S110" i="250"/>
  <c r="O110" i="250"/>
  <c r="K110" i="250"/>
  <c r="S109" i="250"/>
  <c r="O109" i="250"/>
  <c r="K109" i="250"/>
  <c r="S108" i="250"/>
  <c r="O108" i="250"/>
  <c r="K108" i="250"/>
  <c r="S107" i="250"/>
  <c r="O107" i="250"/>
  <c r="K107" i="250"/>
  <c r="S106" i="250"/>
  <c r="O106" i="250"/>
  <c r="K106" i="250"/>
  <c r="G106" i="250"/>
  <c r="S105" i="250"/>
  <c r="O105" i="250"/>
  <c r="K105" i="250"/>
  <c r="G105" i="250"/>
  <c r="S104" i="250"/>
  <c r="O104" i="250"/>
  <c r="K104" i="250"/>
  <c r="G104" i="250"/>
  <c r="S103" i="250"/>
  <c r="O103" i="250"/>
  <c r="K103" i="250"/>
  <c r="G103" i="250"/>
  <c r="S102" i="250"/>
  <c r="O102" i="250"/>
  <c r="K102" i="250"/>
  <c r="G102" i="250"/>
  <c r="S101" i="250"/>
  <c r="O101" i="250"/>
  <c r="K101" i="250"/>
  <c r="G101" i="250"/>
  <c r="S100" i="250"/>
  <c r="O100" i="250"/>
  <c r="K100" i="250"/>
  <c r="G100" i="250"/>
  <c r="S99" i="250"/>
  <c r="O99" i="250"/>
  <c r="K99" i="250"/>
  <c r="G99" i="250"/>
  <c r="S98" i="250"/>
  <c r="O98" i="250"/>
  <c r="K98" i="250"/>
  <c r="G98" i="250"/>
  <c r="S97" i="250"/>
  <c r="O97" i="250"/>
  <c r="K97" i="250"/>
  <c r="G97" i="250"/>
  <c r="S96" i="250"/>
  <c r="O96" i="250"/>
  <c r="K96" i="250"/>
  <c r="G96" i="250"/>
  <c r="S95" i="250"/>
  <c r="O95" i="250"/>
  <c r="K95" i="250"/>
  <c r="G95" i="250"/>
  <c r="G94" i="250"/>
  <c r="S93" i="250"/>
  <c r="O93" i="250"/>
  <c r="K93" i="250"/>
  <c r="G93" i="250"/>
  <c r="S92" i="250"/>
  <c r="O92" i="250"/>
  <c r="K92" i="250"/>
  <c r="G92" i="250"/>
  <c r="S91" i="250"/>
  <c r="O91" i="250"/>
  <c r="K91" i="250"/>
  <c r="G91" i="250"/>
  <c r="S90" i="250"/>
  <c r="O90" i="250"/>
  <c r="K90" i="250"/>
  <c r="G90" i="250"/>
  <c r="S89" i="250"/>
  <c r="O89" i="250"/>
  <c r="K89" i="250"/>
  <c r="G89" i="250"/>
  <c r="S88" i="250"/>
  <c r="O88" i="250"/>
  <c r="K88" i="250"/>
  <c r="G88" i="250"/>
  <c r="S87" i="250"/>
  <c r="O87" i="250"/>
  <c r="K87" i="250"/>
  <c r="G87" i="250"/>
  <c r="S86" i="250"/>
  <c r="O86" i="250"/>
  <c r="K86" i="250"/>
  <c r="G86" i="250"/>
  <c r="S85" i="250"/>
  <c r="O85" i="250"/>
  <c r="K85" i="250"/>
  <c r="G85" i="250"/>
  <c r="S84" i="250"/>
  <c r="O84" i="250"/>
  <c r="K84" i="250"/>
  <c r="G84" i="250"/>
  <c r="S83" i="250"/>
  <c r="O83" i="250"/>
  <c r="K83" i="250"/>
  <c r="G83" i="250"/>
  <c r="S82" i="250"/>
  <c r="O82" i="250"/>
  <c r="K82" i="250"/>
  <c r="G82" i="250"/>
  <c r="S81" i="250"/>
  <c r="O81" i="250"/>
  <c r="K81" i="250"/>
  <c r="G81" i="250"/>
  <c r="S80" i="250"/>
  <c r="O80" i="250"/>
  <c r="K80" i="250"/>
  <c r="G80" i="250"/>
  <c r="S79" i="250"/>
  <c r="O79" i="250"/>
  <c r="K79" i="250"/>
  <c r="G79" i="250"/>
  <c r="S78" i="250"/>
  <c r="O78" i="250"/>
  <c r="K78" i="250"/>
  <c r="G78" i="250"/>
  <c r="C78" i="250"/>
  <c r="S77" i="250"/>
  <c r="O77" i="250"/>
  <c r="K77" i="250"/>
  <c r="G77" i="250"/>
  <c r="C77" i="250"/>
  <c r="S76" i="250"/>
  <c r="O76" i="250"/>
  <c r="K76" i="250"/>
  <c r="G76" i="250"/>
  <c r="C76" i="250"/>
  <c r="S75" i="250"/>
  <c r="O75" i="250"/>
  <c r="K75" i="250"/>
  <c r="G75" i="250"/>
  <c r="C75" i="250"/>
  <c r="S74" i="250"/>
  <c r="O74" i="250"/>
  <c r="K74" i="250"/>
  <c r="G74" i="250"/>
  <c r="C74" i="250"/>
  <c r="G73" i="250"/>
  <c r="C73" i="250"/>
  <c r="O67" i="250"/>
  <c r="O65" i="250"/>
  <c r="K65" i="250"/>
  <c r="K64" i="250"/>
  <c r="O63" i="250"/>
  <c r="K63" i="250"/>
  <c r="O61" i="250"/>
  <c r="K61" i="250"/>
  <c r="K60" i="250"/>
  <c r="O59" i="250"/>
  <c r="K59" i="250"/>
  <c r="O56" i="250"/>
  <c r="K56" i="250"/>
  <c r="O55" i="250"/>
  <c r="K55" i="250"/>
  <c r="O54" i="250"/>
  <c r="K54" i="250"/>
  <c r="G53" i="250"/>
  <c r="C53" i="250"/>
  <c r="K52" i="250"/>
  <c r="G52" i="250"/>
  <c r="C52" i="250"/>
  <c r="O51" i="250"/>
  <c r="K51" i="250"/>
  <c r="G51" i="250"/>
  <c r="C51" i="250"/>
  <c r="O50" i="250"/>
  <c r="K50" i="250"/>
  <c r="C50" i="250"/>
  <c r="O49" i="250"/>
  <c r="G49" i="250"/>
  <c r="G48" i="250"/>
  <c r="O47" i="250"/>
  <c r="K47" i="250"/>
  <c r="G47" i="250"/>
  <c r="B47" i="250"/>
  <c r="O46" i="250"/>
  <c r="K46" i="250"/>
  <c r="B46" i="250"/>
  <c r="O45" i="250"/>
  <c r="K45" i="250"/>
  <c r="B45" i="250"/>
  <c r="G44" i="250"/>
  <c r="B44" i="250"/>
  <c r="O43" i="250"/>
  <c r="K43" i="250"/>
  <c r="G43" i="250"/>
  <c r="O42" i="250"/>
  <c r="K42" i="250"/>
  <c r="G42" i="250"/>
  <c r="O41" i="250"/>
  <c r="K41" i="250"/>
  <c r="B41" i="250"/>
  <c r="G40" i="250"/>
  <c r="B40" i="250"/>
  <c r="S39" i="250"/>
  <c r="O39" i="250"/>
  <c r="K39" i="250"/>
  <c r="G39" i="250"/>
  <c r="B39" i="250"/>
  <c r="S38" i="250"/>
  <c r="O38" i="250"/>
  <c r="K38" i="250"/>
  <c r="G38" i="250"/>
  <c r="B38" i="250"/>
  <c r="S37" i="250"/>
  <c r="O37" i="250"/>
  <c r="K37" i="250"/>
  <c r="B37" i="250"/>
  <c r="S36" i="250"/>
  <c r="G36" i="250"/>
  <c r="B36" i="250"/>
  <c r="S35" i="250"/>
  <c r="G35" i="250"/>
  <c r="O34" i="250"/>
  <c r="K34" i="250"/>
  <c r="G34" i="250"/>
  <c r="S33" i="250"/>
  <c r="O33" i="250"/>
  <c r="K33" i="250"/>
  <c r="B33" i="250"/>
  <c r="S32" i="250"/>
  <c r="O32" i="250"/>
  <c r="K32" i="250"/>
  <c r="B32" i="250"/>
  <c r="S31" i="250"/>
  <c r="G31" i="250"/>
  <c r="B31" i="250"/>
  <c r="S30" i="250"/>
  <c r="O30" i="250"/>
  <c r="K30" i="250"/>
  <c r="G30" i="250"/>
  <c r="S29" i="250"/>
  <c r="O29" i="250"/>
  <c r="K29" i="250"/>
  <c r="G29" i="250"/>
  <c r="O28" i="250"/>
  <c r="K28" i="250"/>
  <c r="S27" i="250"/>
  <c r="G27" i="250"/>
  <c r="S26" i="250"/>
  <c r="O26" i="250"/>
  <c r="K26" i="250"/>
  <c r="G26" i="250"/>
  <c r="C26" i="250"/>
  <c r="S25" i="250"/>
  <c r="O25" i="250"/>
  <c r="K25" i="250"/>
  <c r="G25" i="250"/>
  <c r="C25" i="250"/>
  <c r="S24" i="250"/>
  <c r="O24" i="250"/>
  <c r="K24" i="250"/>
  <c r="S23" i="250"/>
  <c r="C23" i="250"/>
  <c r="O22" i="250"/>
  <c r="K22" i="250"/>
  <c r="G22" i="250"/>
  <c r="C22" i="250"/>
  <c r="S21" i="250"/>
  <c r="O21" i="250"/>
  <c r="K21" i="250"/>
  <c r="G21" i="250"/>
  <c r="S20" i="250"/>
  <c r="O20" i="250"/>
  <c r="K20" i="250"/>
  <c r="G20" i="250"/>
  <c r="C20" i="250"/>
  <c r="S19" i="250"/>
  <c r="C19" i="250"/>
  <c r="S18" i="250"/>
  <c r="O18" i="250"/>
  <c r="K18" i="250"/>
  <c r="G18" i="250"/>
  <c r="C18" i="250"/>
  <c r="S17" i="250"/>
  <c r="O17" i="250"/>
  <c r="K17" i="250"/>
  <c r="G17" i="250"/>
  <c r="C17" i="250"/>
  <c r="S16" i="250"/>
  <c r="O16" i="250"/>
  <c r="K16" i="250"/>
  <c r="G16" i="250"/>
  <c r="C16" i="250"/>
  <c r="S15" i="250"/>
  <c r="C15" i="250"/>
  <c r="S14" i="250"/>
  <c r="G14" i="250"/>
  <c r="C14" i="250"/>
  <c r="S13" i="250"/>
  <c r="O13" i="250"/>
  <c r="K13" i="250"/>
  <c r="G13" i="250"/>
  <c r="S12" i="250"/>
  <c r="O12" i="250"/>
  <c r="K12" i="250"/>
  <c r="G12" i="250"/>
  <c r="S11" i="250"/>
  <c r="O11" i="250"/>
  <c r="K11" i="250"/>
  <c r="C11" i="250"/>
  <c r="S10" i="250"/>
  <c r="G10" i="250"/>
  <c r="C10" i="250"/>
  <c r="S9" i="250"/>
  <c r="O9" i="250"/>
  <c r="K9" i="250"/>
  <c r="G9" i="250"/>
  <c r="C9" i="250"/>
  <c r="S8" i="250"/>
  <c r="O8" i="250"/>
  <c r="K8" i="250"/>
  <c r="G8" i="250"/>
  <c r="C8" i="250"/>
  <c r="S7" i="250"/>
  <c r="O7" i="250"/>
  <c r="K7" i="250"/>
  <c r="C7" i="250"/>
  <c r="G6" i="250"/>
  <c r="C6" i="250"/>
  <c r="S5" i="250"/>
  <c r="O5" i="250"/>
  <c r="K5" i="250"/>
  <c r="G5" i="250"/>
  <c r="C5" i="250"/>
  <c r="S4" i="250"/>
  <c r="O4" i="250"/>
  <c r="K4" i="250"/>
  <c r="G4" i="250"/>
  <c r="S3" i="250"/>
  <c r="O3" i="250"/>
  <c r="K3" i="250"/>
  <c r="S2" i="250"/>
  <c r="C47" i="249"/>
  <c r="C46" i="249"/>
  <c r="C45" i="249"/>
  <c r="C44" i="249"/>
  <c r="C41" i="249"/>
  <c r="C40" i="249"/>
  <c r="C39" i="249"/>
  <c r="C38" i="249"/>
  <c r="C37" i="249"/>
  <c r="C36" i="249"/>
  <c r="C33" i="249"/>
  <c r="C32" i="249"/>
  <c r="C31" i="249"/>
  <c r="S114" i="249"/>
  <c r="O114" i="249"/>
  <c r="K114" i="249"/>
  <c r="S113" i="249"/>
  <c r="O113" i="249"/>
  <c r="K113" i="249"/>
  <c r="S112" i="249"/>
  <c r="O112" i="249"/>
  <c r="K112" i="249"/>
  <c r="S111" i="249"/>
  <c r="O111" i="249"/>
  <c r="K111" i="249"/>
  <c r="S110" i="249"/>
  <c r="O110" i="249"/>
  <c r="K110" i="249"/>
  <c r="S109" i="249"/>
  <c r="O109" i="249"/>
  <c r="K109" i="249"/>
  <c r="S108" i="249"/>
  <c r="O108" i="249"/>
  <c r="K108" i="249"/>
  <c r="S107" i="249"/>
  <c r="O107" i="249"/>
  <c r="K107" i="249"/>
  <c r="S106" i="249"/>
  <c r="O106" i="249"/>
  <c r="K106" i="249"/>
  <c r="G106" i="249"/>
  <c r="S105" i="249"/>
  <c r="O105" i="249"/>
  <c r="K105" i="249"/>
  <c r="G105" i="249"/>
  <c r="S104" i="249"/>
  <c r="O104" i="249"/>
  <c r="K104" i="249"/>
  <c r="G104" i="249"/>
  <c r="S103" i="249"/>
  <c r="O103" i="249"/>
  <c r="K103" i="249"/>
  <c r="G103" i="249"/>
  <c r="S102" i="249"/>
  <c r="O102" i="249"/>
  <c r="K102" i="249"/>
  <c r="G102" i="249"/>
  <c r="S101" i="249"/>
  <c r="O101" i="249"/>
  <c r="K101" i="249"/>
  <c r="G101" i="249"/>
  <c r="S100" i="249"/>
  <c r="O100" i="249"/>
  <c r="K100" i="249"/>
  <c r="G100" i="249"/>
  <c r="S99" i="249"/>
  <c r="O99" i="249"/>
  <c r="K99" i="249"/>
  <c r="G99" i="249"/>
  <c r="S98" i="249"/>
  <c r="O98" i="249"/>
  <c r="K98" i="249"/>
  <c r="G98" i="249"/>
  <c r="S97" i="249"/>
  <c r="O97" i="249"/>
  <c r="K97" i="249"/>
  <c r="G97" i="249"/>
  <c r="S96" i="249"/>
  <c r="O96" i="249"/>
  <c r="K96" i="249"/>
  <c r="G96" i="249"/>
  <c r="S95" i="249"/>
  <c r="O95" i="249"/>
  <c r="K95" i="249"/>
  <c r="G95" i="249"/>
  <c r="G94" i="249"/>
  <c r="S93" i="249"/>
  <c r="O93" i="249"/>
  <c r="K93" i="249"/>
  <c r="G93" i="249"/>
  <c r="S92" i="249"/>
  <c r="O92" i="249"/>
  <c r="K92" i="249"/>
  <c r="G92" i="249"/>
  <c r="S91" i="249"/>
  <c r="O91" i="249"/>
  <c r="K91" i="249"/>
  <c r="G91" i="249"/>
  <c r="S90" i="249"/>
  <c r="O90" i="249"/>
  <c r="K90" i="249"/>
  <c r="G90" i="249"/>
  <c r="S89" i="249"/>
  <c r="O89" i="249"/>
  <c r="K89" i="249"/>
  <c r="G89" i="249"/>
  <c r="S88" i="249"/>
  <c r="O88" i="249"/>
  <c r="K88" i="249"/>
  <c r="G88" i="249"/>
  <c r="S87" i="249"/>
  <c r="O87" i="249"/>
  <c r="K87" i="249"/>
  <c r="G87" i="249"/>
  <c r="S86" i="249"/>
  <c r="O86" i="249"/>
  <c r="K86" i="249"/>
  <c r="G86" i="249"/>
  <c r="S85" i="249"/>
  <c r="O85" i="249"/>
  <c r="K85" i="249"/>
  <c r="G85" i="249"/>
  <c r="S84" i="249"/>
  <c r="O84" i="249"/>
  <c r="K84" i="249"/>
  <c r="G84" i="249"/>
  <c r="S83" i="249"/>
  <c r="O83" i="249"/>
  <c r="K83" i="249"/>
  <c r="G83" i="249"/>
  <c r="S82" i="249"/>
  <c r="O82" i="249"/>
  <c r="K82" i="249"/>
  <c r="G82" i="249"/>
  <c r="S81" i="249"/>
  <c r="O81" i="249"/>
  <c r="K81" i="249"/>
  <c r="G81" i="249"/>
  <c r="S80" i="249"/>
  <c r="O80" i="249"/>
  <c r="K80" i="249"/>
  <c r="G80" i="249"/>
  <c r="S79" i="249"/>
  <c r="O79" i="249"/>
  <c r="K79" i="249"/>
  <c r="G79" i="249"/>
  <c r="S78" i="249"/>
  <c r="O78" i="249"/>
  <c r="K78" i="249"/>
  <c r="G78" i="249"/>
  <c r="C78" i="249"/>
  <c r="S77" i="249"/>
  <c r="O77" i="249"/>
  <c r="K77" i="249"/>
  <c r="G77" i="249"/>
  <c r="C77" i="249"/>
  <c r="S76" i="249"/>
  <c r="O76" i="249"/>
  <c r="K76" i="249"/>
  <c r="G76" i="249"/>
  <c r="C76" i="249"/>
  <c r="S75" i="249"/>
  <c r="O75" i="249"/>
  <c r="K75" i="249"/>
  <c r="G75" i="249"/>
  <c r="C75" i="249"/>
  <c r="S74" i="249"/>
  <c r="O74" i="249"/>
  <c r="K74" i="249"/>
  <c r="G74" i="249"/>
  <c r="C74" i="249"/>
  <c r="G73" i="249"/>
  <c r="C73" i="249"/>
  <c r="O67" i="249"/>
  <c r="O65" i="249"/>
  <c r="K65" i="249"/>
  <c r="K64" i="249"/>
  <c r="O63" i="249"/>
  <c r="K63" i="249"/>
  <c r="O61" i="249"/>
  <c r="K61" i="249"/>
  <c r="K60" i="249"/>
  <c r="O59" i="249"/>
  <c r="K59" i="249"/>
  <c r="O56" i="249"/>
  <c r="K56" i="249"/>
  <c r="O55" i="249"/>
  <c r="K55" i="249"/>
  <c r="O54" i="249"/>
  <c r="K54" i="249"/>
  <c r="G53" i="249"/>
  <c r="C53" i="249"/>
  <c r="K52" i="249"/>
  <c r="G52" i="249"/>
  <c r="C52" i="249"/>
  <c r="O51" i="249"/>
  <c r="K51" i="249"/>
  <c r="G51" i="249"/>
  <c r="C51" i="249"/>
  <c r="O50" i="249"/>
  <c r="K50" i="249"/>
  <c r="C50" i="249"/>
  <c r="O49" i="249"/>
  <c r="G49" i="249"/>
  <c r="G48" i="249"/>
  <c r="O47" i="249"/>
  <c r="K47" i="249"/>
  <c r="G47" i="249"/>
  <c r="B47" i="249"/>
  <c r="O46" i="249"/>
  <c r="K46" i="249"/>
  <c r="B46" i="249"/>
  <c r="O45" i="249"/>
  <c r="K45" i="249"/>
  <c r="B45" i="249"/>
  <c r="G44" i="249"/>
  <c r="B44" i="249"/>
  <c r="O43" i="249"/>
  <c r="K43" i="249"/>
  <c r="G43" i="249"/>
  <c r="O42" i="249"/>
  <c r="K42" i="249"/>
  <c r="G42" i="249"/>
  <c r="O41" i="249"/>
  <c r="K41" i="249"/>
  <c r="B41" i="249"/>
  <c r="G40" i="249"/>
  <c r="B40" i="249"/>
  <c r="S39" i="249"/>
  <c r="O39" i="249"/>
  <c r="K39" i="249"/>
  <c r="G39" i="249"/>
  <c r="B39" i="249"/>
  <c r="S38" i="249"/>
  <c r="O38" i="249"/>
  <c r="K38" i="249"/>
  <c r="G38" i="249"/>
  <c r="B38" i="249"/>
  <c r="S37" i="249"/>
  <c r="O37" i="249"/>
  <c r="K37" i="249"/>
  <c r="B37" i="249"/>
  <c r="S36" i="249"/>
  <c r="G36" i="249"/>
  <c r="B36" i="249"/>
  <c r="S35" i="249"/>
  <c r="G35" i="249"/>
  <c r="O34" i="249"/>
  <c r="K34" i="249"/>
  <c r="G34" i="249"/>
  <c r="S33" i="249"/>
  <c r="O33" i="249"/>
  <c r="K33" i="249"/>
  <c r="B33" i="249"/>
  <c r="S32" i="249"/>
  <c r="O32" i="249"/>
  <c r="K32" i="249"/>
  <c r="B32" i="249"/>
  <c r="S31" i="249"/>
  <c r="G31" i="249"/>
  <c r="B31" i="249"/>
  <c r="S30" i="249"/>
  <c r="O30" i="249"/>
  <c r="K30" i="249"/>
  <c r="G30" i="249"/>
  <c r="S29" i="249"/>
  <c r="O29" i="249"/>
  <c r="K29" i="249"/>
  <c r="G29" i="249"/>
  <c r="O28" i="249"/>
  <c r="K28" i="249"/>
  <c r="S27" i="249"/>
  <c r="G27" i="249"/>
  <c r="S26" i="249"/>
  <c r="O26" i="249"/>
  <c r="K26" i="249"/>
  <c r="G26" i="249"/>
  <c r="C26" i="249"/>
  <c r="S25" i="249"/>
  <c r="O25" i="249"/>
  <c r="K25" i="249"/>
  <c r="G25" i="249"/>
  <c r="C25" i="249"/>
  <c r="S24" i="249"/>
  <c r="O24" i="249"/>
  <c r="K24" i="249"/>
  <c r="S23" i="249"/>
  <c r="C23" i="249"/>
  <c r="O22" i="249"/>
  <c r="K22" i="249"/>
  <c r="G22" i="249"/>
  <c r="C22" i="249"/>
  <c r="S21" i="249"/>
  <c r="O21" i="249"/>
  <c r="K21" i="249"/>
  <c r="G21" i="249"/>
  <c r="S20" i="249"/>
  <c r="O20" i="249"/>
  <c r="K20" i="249"/>
  <c r="G20" i="249"/>
  <c r="C20" i="249"/>
  <c r="S19" i="249"/>
  <c r="C19" i="249"/>
  <c r="S18" i="249"/>
  <c r="O18" i="249"/>
  <c r="K18" i="249"/>
  <c r="G18" i="249"/>
  <c r="C18" i="249"/>
  <c r="S17" i="249"/>
  <c r="O17" i="249"/>
  <c r="K17" i="249"/>
  <c r="G17" i="249"/>
  <c r="C17" i="249"/>
  <c r="S16" i="249"/>
  <c r="O16" i="249"/>
  <c r="K16" i="249"/>
  <c r="G16" i="249"/>
  <c r="C16" i="249"/>
  <c r="S15" i="249"/>
  <c r="C15" i="249"/>
  <c r="S14" i="249"/>
  <c r="G14" i="249"/>
  <c r="C14" i="249"/>
  <c r="S13" i="249"/>
  <c r="O13" i="249"/>
  <c r="K13" i="249"/>
  <c r="G13" i="249"/>
  <c r="S12" i="249"/>
  <c r="O12" i="249"/>
  <c r="K12" i="249"/>
  <c r="G12" i="249"/>
  <c r="S11" i="249"/>
  <c r="O11" i="249"/>
  <c r="K11" i="249"/>
  <c r="C11" i="249"/>
  <c r="S10" i="249"/>
  <c r="G10" i="249"/>
  <c r="C10" i="249"/>
  <c r="S9" i="249"/>
  <c r="O9" i="249"/>
  <c r="K9" i="249"/>
  <c r="G9" i="249"/>
  <c r="C9" i="249"/>
  <c r="S8" i="249"/>
  <c r="O8" i="249"/>
  <c r="K8" i="249"/>
  <c r="G8" i="249"/>
  <c r="C8" i="249"/>
  <c r="S7" i="249"/>
  <c r="O7" i="249"/>
  <c r="K7" i="249"/>
  <c r="C7" i="249"/>
  <c r="G6" i="249"/>
  <c r="C6" i="249"/>
  <c r="S5" i="249"/>
  <c r="O5" i="249"/>
  <c r="K5" i="249"/>
  <c r="G5" i="249"/>
  <c r="C5" i="249"/>
  <c r="S4" i="249"/>
  <c r="O4" i="249"/>
  <c r="K4" i="249"/>
  <c r="G4" i="249"/>
  <c r="S3" i="249"/>
  <c r="O3" i="249"/>
  <c r="K3" i="249"/>
  <c r="S2" i="249"/>
  <c r="R114" i="253"/>
  <c r="N114" i="253"/>
  <c r="J114" i="253"/>
  <c r="R113" i="253"/>
  <c r="N113" i="253"/>
  <c r="J113" i="253"/>
  <c r="R112" i="253"/>
  <c r="N112" i="253"/>
  <c r="J112" i="253"/>
  <c r="R111" i="253"/>
  <c r="N111" i="253"/>
  <c r="J111" i="253"/>
  <c r="R110" i="253"/>
  <c r="N110" i="253"/>
  <c r="J110" i="253"/>
  <c r="R109" i="253"/>
  <c r="N109" i="253"/>
  <c r="J109" i="253"/>
  <c r="R108" i="253"/>
  <c r="N108" i="253"/>
  <c r="J108" i="253"/>
  <c r="R107" i="253"/>
  <c r="N107" i="253"/>
  <c r="J107" i="253"/>
  <c r="R106" i="253"/>
  <c r="N106" i="253"/>
  <c r="J106" i="253"/>
  <c r="E106" i="253"/>
  <c r="R105" i="253"/>
  <c r="N105" i="253"/>
  <c r="J105" i="253"/>
  <c r="E105" i="253"/>
  <c r="R104" i="253"/>
  <c r="N104" i="253"/>
  <c r="J104" i="253"/>
  <c r="E104" i="253"/>
  <c r="R103" i="253"/>
  <c r="N103" i="253"/>
  <c r="J103" i="253"/>
  <c r="E103" i="253"/>
  <c r="R102" i="253"/>
  <c r="N102" i="253"/>
  <c r="J102" i="253"/>
  <c r="E102" i="253"/>
  <c r="R101" i="253"/>
  <c r="N101" i="253"/>
  <c r="J101" i="253"/>
  <c r="E101" i="253"/>
  <c r="R100" i="253"/>
  <c r="N100" i="253"/>
  <c r="J100" i="253"/>
  <c r="E100" i="253"/>
  <c r="R99" i="253"/>
  <c r="N99" i="253"/>
  <c r="J99" i="253"/>
  <c r="E99" i="253"/>
  <c r="R98" i="253"/>
  <c r="N98" i="253"/>
  <c r="J98" i="253"/>
  <c r="E98" i="253"/>
  <c r="R97" i="253"/>
  <c r="N97" i="253"/>
  <c r="J97" i="253"/>
  <c r="E97" i="253"/>
  <c r="R96" i="253"/>
  <c r="N96" i="253"/>
  <c r="J96" i="253"/>
  <c r="E96" i="253"/>
  <c r="R95" i="253"/>
  <c r="N95" i="253"/>
  <c r="J95" i="253"/>
  <c r="E95" i="253"/>
  <c r="Q94" i="253"/>
  <c r="M94" i="253"/>
  <c r="I94" i="253"/>
  <c r="E94" i="253"/>
  <c r="R93" i="253"/>
  <c r="N93" i="253"/>
  <c r="J93" i="253"/>
  <c r="E93" i="253"/>
  <c r="R92" i="253"/>
  <c r="N92" i="253"/>
  <c r="J92" i="253"/>
  <c r="E92" i="253"/>
  <c r="R91" i="253"/>
  <c r="N91" i="253"/>
  <c r="J91" i="253"/>
  <c r="E91" i="253"/>
  <c r="R90" i="253"/>
  <c r="N90" i="253"/>
  <c r="J90" i="253"/>
  <c r="E90" i="253"/>
  <c r="R89" i="253"/>
  <c r="N89" i="253"/>
  <c r="J89" i="253"/>
  <c r="E89" i="253"/>
  <c r="R88" i="253"/>
  <c r="N88" i="253"/>
  <c r="J88" i="253"/>
  <c r="E88" i="253"/>
  <c r="R87" i="253"/>
  <c r="N87" i="253"/>
  <c r="J87" i="253"/>
  <c r="E87" i="253"/>
  <c r="R86" i="253"/>
  <c r="N86" i="253"/>
  <c r="J86" i="253"/>
  <c r="E86" i="253"/>
  <c r="R85" i="253"/>
  <c r="N85" i="253"/>
  <c r="J85" i="253"/>
  <c r="E85" i="253"/>
  <c r="R84" i="253"/>
  <c r="N84" i="253"/>
  <c r="J84" i="253"/>
  <c r="E84" i="253"/>
  <c r="R83" i="253"/>
  <c r="N83" i="253"/>
  <c r="J83" i="253"/>
  <c r="E83" i="253"/>
  <c r="R82" i="253"/>
  <c r="N82" i="253"/>
  <c r="J82" i="253"/>
  <c r="E82" i="253"/>
  <c r="R81" i="253"/>
  <c r="N81" i="253"/>
  <c r="J81" i="253"/>
  <c r="E81" i="253"/>
  <c r="R80" i="253"/>
  <c r="N80" i="253"/>
  <c r="J80" i="253"/>
  <c r="E80" i="253"/>
  <c r="R79" i="253"/>
  <c r="N79" i="253"/>
  <c r="J79" i="253"/>
  <c r="E79" i="253"/>
  <c r="R78" i="253"/>
  <c r="N78" i="253"/>
  <c r="J78" i="253"/>
  <c r="E78" i="253"/>
  <c r="A78" i="253"/>
  <c r="R77" i="253"/>
  <c r="N77" i="253"/>
  <c r="J77" i="253"/>
  <c r="E77" i="253"/>
  <c r="A77" i="253"/>
  <c r="R76" i="253"/>
  <c r="N76" i="253"/>
  <c r="J76" i="253"/>
  <c r="E76" i="253"/>
  <c r="A76" i="253"/>
  <c r="R75" i="253"/>
  <c r="N75" i="253"/>
  <c r="J75" i="253"/>
  <c r="E75" i="253"/>
  <c r="A75" i="253"/>
  <c r="R74" i="253"/>
  <c r="N74" i="253"/>
  <c r="J74" i="253"/>
  <c r="E74" i="253"/>
  <c r="A74" i="253"/>
  <c r="Q73" i="253"/>
  <c r="M73" i="253"/>
  <c r="I73" i="253"/>
  <c r="E73" i="253"/>
  <c r="A73" i="253"/>
  <c r="N67" i="253"/>
  <c r="N66" i="253"/>
  <c r="N65" i="253"/>
  <c r="J65" i="253"/>
  <c r="N64" i="253"/>
  <c r="J64" i="253"/>
  <c r="N63" i="253"/>
  <c r="J63" i="253"/>
  <c r="N62" i="253"/>
  <c r="J62" i="253"/>
  <c r="N61" i="253"/>
  <c r="J61" i="253"/>
  <c r="N60" i="253"/>
  <c r="J60" i="253"/>
  <c r="N59" i="253"/>
  <c r="J59" i="253"/>
  <c r="N58" i="253"/>
  <c r="J58" i="253"/>
  <c r="M57" i="253"/>
  <c r="I57" i="253"/>
  <c r="N56" i="253"/>
  <c r="J56" i="253"/>
  <c r="N55" i="253"/>
  <c r="J55" i="253"/>
  <c r="N54" i="253"/>
  <c r="J54" i="253"/>
  <c r="N53" i="253"/>
  <c r="J53" i="253"/>
  <c r="F53" i="253"/>
  <c r="M52" i="253"/>
  <c r="J52" i="253"/>
  <c r="F52" i="253"/>
  <c r="B52" i="253"/>
  <c r="N51" i="253"/>
  <c r="J51" i="253"/>
  <c r="F51" i="253"/>
  <c r="B51" i="253"/>
  <c r="N50" i="253"/>
  <c r="J50" i="253"/>
  <c r="F50" i="253"/>
  <c r="B50" i="253"/>
  <c r="N49" i="253"/>
  <c r="J49" i="253"/>
  <c r="F49" i="253"/>
  <c r="N48" i="253"/>
  <c r="I48" i="253"/>
  <c r="F48" i="253"/>
  <c r="N47" i="253"/>
  <c r="J47" i="253"/>
  <c r="F47" i="253"/>
  <c r="N46" i="253"/>
  <c r="J46" i="253"/>
  <c r="F46" i="253"/>
  <c r="N45" i="253"/>
  <c r="J45" i="253"/>
  <c r="E45" i="253"/>
  <c r="N44" i="253"/>
  <c r="J44" i="253"/>
  <c r="F44" i="253"/>
  <c r="N43" i="253"/>
  <c r="J43" i="253"/>
  <c r="F43" i="253"/>
  <c r="B43" i="253"/>
  <c r="N42" i="253"/>
  <c r="J42" i="253"/>
  <c r="F42" i="253"/>
  <c r="B42" i="253"/>
  <c r="N41" i="253"/>
  <c r="J41" i="253"/>
  <c r="F41" i="253"/>
  <c r="N40" i="253"/>
  <c r="J40" i="253"/>
  <c r="F40" i="253"/>
  <c r="R39" i="253"/>
  <c r="N39" i="253"/>
  <c r="J39" i="253"/>
  <c r="F39" i="253"/>
  <c r="R38" i="253"/>
  <c r="N38" i="253"/>
  <c r="J38" i="253"/>
  <c r="F38" i="253"/>
  <c r="R37" i="253"/>
  <c r="N37" i="253"/>
  <c r="J37" i="253"/>
  <c r="F37" i="253"/>
  <c r="R36" i="253"/>
  <c r="N36" i="253"/>
  <c r="J36" i="253"/>
  <c r="F36" i="253"/>
  <c r="R35" i="253"/>
  <c r="M35" i="253"/>
  <c r="I35" i="253"/>
  <c r="F35" i="253"/>
  <c r="B35" i="253"/>
  <c r="Q34" i="253"/>
  <c r="N34" i="253"/>
  <c r="J34" i="253"/>
  <c r="F34" i="253"/>
  <c r="B34" i="253"/>
  <c r="R33" i="253"/>
  <c r="N33" i="253"/>
  <c r="J33" i="253"/>
  <c r="F33" i="253"/>
  <c r="R32" i="253"/>
  <c r="N32" i="253"/>
  <c r="J32" i="253"/>
  <c r="E32" i="253"/>
  <c r="R31" i="253"/>
  <c r="N31" i="253"/>
  <c r="J31" i="253"/>
  <c r="F31" i="253"/>
  <c r="R30" i="253"/>
  <c r="N30" i="253"/>
  <c r="J30" i="253"/>
  <c r="F30" i="253"/>
  <c r="B30" i="253"/>
  <c r="R29" i="253"/>
  <c r="N29" i="253"/>
  <c r="J29" i="253"/>
  <c r="F29" i="253"/>
  <c r="B29" i="253"/>
  <c r="Q28" i="253"/>
  <c r="N28" i="253"/>
  <c r="J28" i="253"/>
  <c r="F28" i="253"/>
  <c r="R27" i="253"/>
  <c r="N27" i="253"/>
  <c r="J27" i="253"/>
  <c r="F27" i="253"/>
  <c r="R26" i="253"/>
  <c r="N26" i="253"/>
  <c r="J26" i="253"/>
  <c r="F26" i="253"/>
  <c r="A26" i="253"/>
  <c r="R25" i="253"/>
  <c r="N25" i="253"/>
  <c r="J25" i="253"/>
  <c r="F25" i="253"/>
  <c r="A25" i="253"/>
  <c r="R24" i="253"/>
  <c r="N24" i="253"/>
  <c r="J24" i="253"/>
  <c r="F24" i="253"/>
  <c r="A24" i="253"/>
  <c r="R23" i="253"/>
  <c r="N23" i="253"/>
  <c r="J23" i="253"/>
  <c r="E23" i="253"/>
  <c r="A23" i="253"/>
  <c r="Q22" i="253"/>
  <c r="N22" i="253"/>
  <c r="J22" i="253"/>
  <c r="F22" i="253"/>
  <c r="A22" i="253"/>
  <c r="Q21" i="253"/>
  <c r="N21" i="253"/>
  <c r="J21" i="253"/>
  <c r="F21" i="253"/>
  <c r="A21" i="253"/>
  <c r="Q20" i="253"/>
  <c r="N20" i="253"/>
  <c r="J20" i="253"/>
  <c r="F20" i="253"/>
  <c r="A20" i="253"/>
  <c r="Q19" i="253"/>
  <c r="N19" i="253"/>
  <c r="J19" i="253"/>
  <c r="F19" i="253"/>
  <c r="A19" i="253"/>
  <c r="Q18" i="253"/>
  <c r="N18" i="253"/>
  <c r="J18" i="253"/>
  <c r="F18" i="253"/>
  <c r="A18" i="253"/>
  <c r="Q17" i="253"/>
  <c r="N17" i="253"/>
  <c r="J17" i="253"/>
  <c r="F17" i="253"/>
  <c r="A17" i="253"/>
  <c r="Q16" i="253"/>
  <c r="N16" i="253"/>
  <c r="J16" i="253"/>
  <c r="F16" i="253"/>
  <c r="A16" i="253"/>
  <c r="Q15" i="253"/>
  <c r="N15" i="253"/>
  <c r="J15" i="253"/>
  <c r="F15" i="253"/>
  <c r="A15" i="253"/>
  <c r="Q14" i="253"/>
  <c r="M14" i="253"/>
  <c r="I14" i="253"/>
  <c r="F14" i="253"/>
  <c r="A14" i="253"/>
  <c r="Q13" i="253"/>
  <c r="N13" i="253"/>
  <c r="J13" i="253"/>
  <c r="F13" i="253"/>
  <c r="A13" i="253"/>
  <c r="Q12" i="253"/>
  <c r="N12" i="253"/>
  <c r="J12" i="253"/>
  <c r="F12" i="253"/>
  <c r="Q11" i="253"/>
  <c r="N11" i="253"/>
  <c r="J11" i="253"/>
  <c r="F11" i="253"/>
  <c r="A11" i="253"/>
  <c r="Q10" i="253"/>
  <c r="N10" i="253"/>
  <c r="J10" i="253"/>
  <c r="F10" i="253"/>
  <c r="A10" i="253"/>
  <c r="Q9" i="253"/>
  <c r="N9" i="253"/>
  <c r="J9" i="253"/>
  <c r="F9" i="253"/>
  <c r="A9" i="253"/>
  <c r="Q8" i="253"/>
  <c r="N8" i="253"/>
  <c r="J8" i="253"/>
  <c r="F8" i="253"/>
  <c r="A8" i="253"/>
  <c r="Q7" i="253"/>
  <c r="N7" i="253"/>
  <c r="J7" i="253"/>
  <c r="F7" i="253"/>
  <c r="A7" i="253"/>
  <c r="Q6" i="253"/>
  <c r="N6" i="253"/>
  <c r="J6" i="253"/>
  <c r="F6" i="253"/>
  <c r="A6" i="253"/>
  <c r="Q5" i="253"/>
  <c r="N5" i="253"/>
  <c r="J5" i="253"/>
  <c r="F5" i="253"/>
  <c r="A5" i="253"/>
  <c r="Q4" i="253"/>
  <c r="N4" i="253"/>
  <c r="J4" i="253"/>
  <c r="F4" i="253"/>
  <c r="A4" i="253"/>
  <c r="Q3" i="253"/>
  <c r="N3" i="253"/>
  <c r="J3" i="253"/>
  <c r="F3" i="253"/>
  <c r="C3" i="253"/>
  <c r="Q2" i="253"/>
  <c r="N2" i="253"/>
  <c r="J2" i="253"/>
  <c r="E2" i="253"/>
  <c r="A1" i="253"/>
  <c r="R114" i="252"/>
  <c r="N114" i="252"/>
  <c r="J114" i="252"/>
  <c r="R113" i="252"/>
  <c r="N113" i="252"/>
  <c r="J113" i="252"/>
  <c r="R112" i="252"/>
  <c r="N112" i="252"/>
  <c r="J112" i="252"/>
  <c r="R111" i="252"/>
  <c r="N111" i="252"/>
  <c r="J111" i="252"/>
  <c r="R110" i="252"/>
  <c r="N110" i="252"/>
  <c r="J110" i="252"/>
  <c r="R109" i="252"/>
  <c r="N109" i="252"/>
  <c r="J109" i="252"/>
  <c r="R108" i="252"/>
  <c r="N108" i="252"/>
  <c r="J108" i="252"/>
  <c r="R107" i="252"/>
  <c r="N107" i="252"/>
  <c r="J107" i="252"/>
  <c r="R106" i="252"/>
  <c r="N106" i="252"/>
  <c r="J106" i="252"/>
  <c r="E106" i="252"/>
  <c r="R105" i="252"/>
  <c r="N105" i="252"/>
  <c r="J105" i="252"/>
  <c r="E105" i="252"/>
  <c r="R104" i="252"/>
  <c r="N104" i="252"/>
  <c r="J104" i="252"/>
  <c r="E104" i="252"/>
  <c r="R103" i="252"/>
  <c r="N103" i="252"/>
  <c r="J103" i="252"/>
  <c r="E103" i="252"/>
  <c r="R102" i="252"/>
  <c r="N102" i="252"/>
  <c r="J102" i="252"/>
  <c r="E102" i="252"/>
  <c r="R101" i="252"/>
  <c r="N101" i="252"/>
  <c r="J101" i="252"/>
  <c r="E101" i="252"/>
  <c r="R100" i="252"/>
  <c r="N100" i="252"/>
  <c r="J100" i="252"/>
  <c r="E100" i="252"/>
  <c r="R99" i="252"/>
  <c r="N99" i="252"/>
  <c r="J99" i="252"/>
  <c r="E99" i="252"/>
  <c r="R98" i="252"/>
  <c r="N98" i="252"/>
  <c r="J98" i="252"/>
  <c r="E98" i="252"/>
  <c r="R97" i="252"/>
  <c r="N97" i="252"/>
  <c r="J97" i="252"/>
  <c r="E97" i="252"/>
  <c r="R96" i="252"/>
  <c r="N96" i="252"/>
  <c r="J96" i="252"/>
  <c r="E96" i="252"/>
  <c r="R95" i="252"/>
  <c r="N95" i="252"/>
  <c r="J95" i="252"/>
  <c r="E95" i="252"/>
  <c r="Q94" i="252"/>
  <c r="M94" i="252"/>
  <c r="I94" i="252"/>
  <c r="E94" i="252"/>
  <c r="R93" i="252"/>
  <c r="N93" i="252"/>
  <c r="J93" i="252"/>
  <c r="E93" i="252"/>
  <c r="R92" i="252"/>
  <c r="N92" i="252"/>
  <c r="J92" i="252"/>
  <c r="E92" i="252"/>
  <c r="R91" i="252"/>
  <c r="N91" i="252"/>
  <c r="J91" i="252"/>
  <c r="E91" i="252"/>
  <c r="R90" i="252"/>
  <c r="N90" i="252"/>
  <c r="J90" i="252"/>
  <c r="E90" i="252"/>
  <c r="R89" i="252"/>
  <c r="N89" i="252"/>
  <c r="J89" i="252"/>
  <c r="E89" i="252"/>
  <c r="R88" i="252"/>
  <c r="N88" i="252"/>
  <c r="J88" i="252"/>
  <c r="E88" i="252"/>
  <c r="R87" i="252"/>
  <c r="N87" i="252"/>
  <c r="J87" i="252"/>
  <c r="E87" i="252"/>
  <c r="R86" i="252"/>
  <c r="N86" i="252"/>
  <c r="J86" i="252"/>
  <c r="E86" i="252"/>
  <c r="R85" i="252"/>
  <c r="N85" i="252"/>
  <c r="J85" i="252"/>
  <c r="E85" i="252"/>
  <c r="R84" i="252"/>
  <c r="N84" i="252"/>
  <c r="J84" i="252"/>
  <c r="E84" i="252"/>
  <c r="R83" i="252"/>
  <c r="N83" i="252"/>
  <c r="J83" i="252"/>
  <c r="E83" i="252"/>
  <c r="R82" i="252"/>
  <c r="N82" i="252"/>
  <c r="J82" i="252"/>
  <c r="E82" i="252"/>
  <c r="R81" i="252"/>
  <c r="N81" i="252"/>
  <c r="J81" i="252"/>
  <c r="E81" i="252"/>
  <c r="R80" i="252"/>
  <c r="N80" i="252"/>
  <c r="J80" i="252"/>
  <c r="E80" i="252"/>
  <c r="R79" i="252"/>
  <c r="N79" i="252"/>
  <c r="J79" i="252"/>
  <c r="E79" i="252"/>
  <c r="R78" i="252"/>
  <c r="N78" i="252"/>
  <c r="J78" i="252"/>
  <c r="E78" i="252"/>
  <c r="A78" i="252"/>
  <c r="R77" i="252"/>
  <c r="N77" i="252"/>
  <c r="J77" i="252"/>
  <c r="E77" i="252"/>
  <c r="A77" i="252"/>
  <c r="R76" i="252"/>
  <c r="N76" i="252"/>
  <c r="J76" i="252"/>
  <c r="E76" i="252"/>
  <c r="A76" i="252"/>
  <c r="R75" i="252"/>
  <c r="N75" i="252"/>
  <c r="J75" i="252"/>
  <c r="E75" i="252"/>
  <c r="A75" i="252"/>
  <c r="R74" i="252"/>
  <c r="N74" i="252"/>
  <c r="J74" i="252"/>
  <c r="E74" i="252"/>
  <c r="A74" i="252"/>
  <c r="Q73" i="252"/>
  <c r="M73" i="252"/>
  <c r="I73" i="252"/>
  <c r="E73" i="252"/>
  <c r="A73" i="252"/>
  <c r="N67" i="252"/>
  <c r="N66" i="252"/>
  <c r="N65" i="252"/>
  <c r="J65" i="252"/>
  <c r="N64" i="252"/>
  <c r="J64" i="252"/>
  <c r="N63" i="252"/>
  <c r="J63" i="252"/>
  <c r="N62" i="252"/>
  <c r="J62" i="252"/>
  <c r="N61" i="252"/>
  <c r="J61" i="252"/>
  <c r="N60" i="252"/>
  <c r="J60" i="252"/>
  <c r="N59" i="252"/>
  <c r="J59" i="252"/>
  <c r="N58" i="252"/>
  <c r="J58" i="252"/>
  <c r="M57" i="252"/>
  <c r="I57" i="252"/>
  <c r="N56" i="252"/>
  <c r="J56" i="252"/>
  <c r="N55" i="252"/>
  <c r="J55" i="252"/>
  <c r="N54" i="252"/>
  <c r="J54" i="252"/>
  <c r="N53" i="252"/>
  <c r="J53" i="252"/>
  <c r="F53" i="252"/>
  <c r="M52" i="252"/>
  <c r="J52" i="252"/>
  <c r="F52" i="252"/>
  <c r="B52" i="252"/>
  <c r="N51" i="252"/>
  <c r="J51" i="252"/>
  <c r="F51" i="252"/>
  <c r="B51" i="252"/>
  <c r="N50" i="252"/>
  <c r="J50" i="252"/>
  <c r="F50" i="252"/>
  <c r="B50" i="252"/>
  <c r="N49" i="252"/>
  <c r="J49" i="252"/>
  <c r="F49" i="252"/>
  <c r="N48" i="252"/>
  <c r="I48" i="252"/>
  <c r="F48" i="252"/>
  <c r="N47" i="252"/>
  <c r="J47" i="252"/>
  <c r="F47" i="252"/>
  <c r="N46" i="252"/>
  <c r="J46" i="252"/>
  <c r="F46" i="252"/>
  <c r="N45" i="252"/>
  <c r="J45" i="252"/>
  <c r="E45" i="252"/>
  <c r="N44" i="252"/>
  <c r="J44" i="252"/>
  <c r="F44" i="252"/>
  <c r="N43" i="252"/>
  <c r="J43" i="252"/>
  <c r="F43" i="252"/>
  <c r="B43" i="252"/>
  <c r="N42" i="252"/>
  <c r="J42" i="252"/>
  <c r="F42" i="252"/>
  <c r="B42" i="252"/>
  <c r="N41" i="252"/>
  <c r="J41" i="252"/>
  <c r="F41" i="252"/>
  <c r="N40" i="252"/>
  <c r="J40" i="252"/>
  <c r="F40" i="252"/>
  <c r="R39" i="252"/>
  <c r="N39" i="252"/>
  <c r="J39" i="252"/>
  <c r="F39" i="252"/>
  <c r="R38" i="252"/>
  <c r="N38" i="252"/>
  <c r="J38" i="252"/>
  <c r="F38" i="252"/>
  <c r="R37" i="252"/>
  <c r="N37" i="252"/>
  <c r="J37" i="252"/>
  <c r="F37" i="252"/>
  <c r="R36" i="252"/>
  <c r="N36" i="252"/>
  <c r="J36" i="252"/>
  <c r="F36" i="252"/>
  <c r="R35" i="252"/>
  <c r="M35" i="252"/>
  <c r="I35" i="252"/>
  <c r="F35" i="252"/>
  <c r="B35" i="252"/>
  <c r="Q34" i="252"/>
  <c r="N34" i="252"/>
  <c r="J34" i="252"/>
  <c r="F34" i="252"/>
  <c r="B34" i="252"/>
  <c r="R33" i="252"/>
  <c r="N33" i="252"/>
  <c r="J33" i="252"/>
  <c r="F33" i="252"/>
  <c r="R32" i="252"/>
  <c r="N32" i="252"/>
  <c r="J32" i="252"/>
  <c r="E32" i="252"/>
  <c r="R31" i="252"/>
  <c r="N31" i="252"/>
  <c r="J31" i="252"/>
  <c r="F31" i="252"/>
  <c r="R30" i="252"/>
  <c r="N30" i="252"/>
  <c r="J30" i="252"/>
  <c r="F30" i="252"/>
  <c r="B30" i="252"/>
  <c r="R29" i="252"/>
  <c r="N29" i="252"/>
  <c r="J29" i="252"/>
  <c r="F29" i="252"/>
  <c r="B29" i="252"/>
  <c r="Q28" i="252"/>
  <c r="N28" i="252"/>
  <c r="J28" i="252"/>
  <c r="F28" i="252"/>
  <c r="R27" i="252"/>
  <c r="N27" i="252"/>
  <c r="J27" i="252"/>
  <c r="F27" i="252"/>
  <c r="R26" i="252"/>
  <c r="N26" i="252"/>
  <c r="J26" i="252"/>
  <c r="F26" i="252"/>
  <c r="A26" i="252"/>
  <c r="R25" i="252"/>
  <c r="N25" i="252"/>
  <c r="J25" i="252"/>
  <c r="F25" i="252"/>
  <c r="A25" i="252"/>
  <c r="R24" i="252"/>
  <c r="N24" i="252"/>
  <c r="J24" i="252"/>
  <c r="F24" i="252"/>
  <c r="A24" i="252"/>
  <c r="R23" i="252"/>
  <c r="N23" i="252"/>
  <c r="J23" i="252"/>
  <c r="E23" i="252"/>
  <c r="A23" i="252"/>
  <c r="Q22" i="252"/>
  <c r="N22" i="252"/>
  <c r="J22" i="252"/>
  <c r="F22" i="252"/>
  <c r="A22" i="252"/>
  <c r="Q21" i="252"/>
  <c r="N21" i="252"/>
  <c r="J21" i="252"/>
  <c r="F21" i="252"/>
  <c r="A21" i="252"/>
  <c r="Q20" i="252"/>
  <c r="N20" i="252"/>
  <c r="J20" i="252"/>
  <c r="F20" i="252"/>
  <c r="A20" i="252"/>
  <c r="Q19" i="252"/>
  <c r="N19" i="252"/>
  <c r="J19" i="252"/>
  <c r="F19" i="252"/>
  <c r="A19" i="252"/>
  <c r="Q18" i="252"/>
  <c r="N18" i="252"/>
  <c r="J18" i="252"/>
  <c r="F18" i="252"/>
  <c r="A18" i="252"/>
  <c r="Q17" i="252"/>
  <c r="N17" i="252"/>
  <c r="J17" i="252"/>
  <c r="F17" i="252"/>
  <c r="A17" i="252"/>
  <c r="Q16" i="252"/>
  <c r="N16" i="252"/>
  <c r="J16" i="252"/>
  <c r="F16" i="252"/>
  <c r="A16" i="252"/>
  <c r="Q15" i="252"/>
  <c r="N15" i="252"/>
  <c r="J15" i="252"/>
  <c r="F15" i="252"/>
  <c r="A15" i="252"/>
  <c r="Q14" i="252"/>
  <c r="M14" i="252"/>
  <c r="I14" i="252"/>
  <c r="F14" i="252"/>
  <c r="A14" i="252"/>
  <c r="Q13" i="252"/>
  <c r="N13" i="252"/>
  <c r="J13" i="252"/>
  <c r="F13" i="252"/>
  <c r="A13" i="252"/>
  <c r="Q12" i="252"/>
  <c r="N12" i="252"/>
  <c r="J12" i="252"/>
  <c r="F12" i="252"/>
  <c r="Q11" i="252"/>
  <c r="N11" i="252"/>
  <c r="J11" i="252"/>
  <c r="F11" i="252"/>
  <c r="A11" i="252"/>
  <c r="Q10" i="252"/>
  <c r="N10" i="252"/>
  <c r="J10" i="252"/>
  <c r="F10" i="252"/>
  <c r="A10" i="252"/>
  <c r="Q9" i="252"/>
  <c r="N9" i="252"/>
  <c r="J9" i="252"/>
  <c r="F9" i="252"/>
  <c r="A9" i="252"/>
  <c r="Q8" i="252"/>
  <c r="N8" i="252"/>
  <c r="J8" i="252"/>
  <c r="F8" i="252"/>
  <c r="A8" i="252"/>
  <c r="Q7" i="252"/>
  <c r="N7" i="252"/>
  <c r="J7" i="252"/>
  <c r="F7" i="252"/>
  <c r="A7" i="252"/>
  <c r="Q6" i="252"/>
  <c r="N6" i="252"/>
  <c r="J6" i="252"/>
  <c r="F6" i="252"/>
  <c r="A6" i="252"/>
  <c r="Q5" i="252"/>
  <c r="N5" i="252"/>
  <c r="J5" i="252"/>
  <c r="F5" i="252"/>
  <c r="A5" i="252"/>
  <c r="Q4" i="252"/>
  <c r="N4" i="252"/>
  <c r="J4" i="252"/>
  <c r="F4" i="252"/>
  <c r="A4" i="252"/>
  <c r="Q3" i="252"/>
  <c r="N3" i="252"/>
  <c r="J3" i="252"/>
  <c r="F3" i="252"/>
  <c r="C3" i="252"/>
  <c r="Q2" i="252"/>
  <c r="N2" i="252"/>
  <c r="J2" i="252"/>
  <c r="E2" i="252"/>
  <c r="A1" i="252"/>
  <c r="R114" i="251"/>
  <c r="N114" i="251"/>
  <c r="J114" i="251"/>
  <c r="R113" i="251"/>
  <c r="N113" i="251"/>
  <c r="J113" i="251"/>
  <c r="R112" i="251"/>
  <c r="N112" i="251"/>
  <c r="J112" i="251"/>
  <c r="R111" i="251"/>
  <c r="N111" i="251"/>
  <c r="J111" i="251"/>
  <c r="R110" i="251"/>
  <c r="N110" i="251"/>
  <c r="J110" i="251"/>
  <c r="R109" i="251"/>
  <c r="N109" i="251"/>
  <c r="J109" i="251"/>
  <c r="R108" i="251"/>
  <c r="N108" i="251"/>
  <c r="J108" i="251"/>
  <c r="R107" i="251"/>
  <c r="N107" i="251"/>
  <c r="J107" i="251"/>
  <c r="R106" i="251"/>
  <c r="N106" i="251"/>
  <c r="J106" i="251"/>
  <c r="E106" i="251"/>
  <c r="R105" i="251"/>
  <c r="N105" i="251"/>
  <c r="J105" i="251"/>
  <c r="E105" i="251"/>
  <c r="R104" i="251"/>
  <c r="N104" i="251"/>
  <c r="J104" i="251"/>
  <c r="E104" i="251"/>
  <c r="R103" i="251"/>
  <c r="N103" i="251"/>
  <c r="J103" i="251"/>
  <c r="E103" i="251"/>
  <c r="R102" i="251"/>
  <c r="N102" i="251"/>
  <c r="J102" i="251"/>
  <c r="E102" i="251"/>
  <c r="R101" i="251"/>
  <c r="N101" i="251"/>
  <c r="J101" i="251"/>
  <c r="E101" i="251"/>
  <c r="R100" i="251"/>
  <c r="N100" i="251"/>
  <c r="J100" i="251"/>
  <c r="E100" i="251"/>
  <c r="R99" i="251"/>
  <c r="N99" i="251"/>
  <c r="J99" i="251"/>
  <c r="E99" i="251"/>
  <c r="R98" i="251"/>
  <c r="N98" i="251"/>
  <c r="J98" i="251"/>
  <c r="E98" i="251"/>
  <c r="R97" i="251"/>
  <c r="N97" i="251"/>
  <c r="J97" i="251"/>
  <c r="E97" i="251"/>
  <c r="R96" i="251"/>
  <c r="N96" i="251"/>
  <c r="J96" i="251"/>
  <c r="E96" i="251"/>
  <c r="R95" i="251"/>
  <c r="N95" i="251"/>
  <c r="J95" i="251"/>
  <c r="E95" i="251"/>
  <c r="Q94" i="251"/>
  <c r="M94" i="251"/>
  <c r="I94" i="251"/>
  <c r="E94" i="251"/>
  <c r="R93" i="251"/>
  <c r="N93" i="251"/>
  <c r="J93" i="251"/>
  <c r="E93" i="251"/>
  <c r="R92" i="251"/>
  <c r="N92" i="251"/>
  <c r="J92" i="251"/>
  <c r="E92" i="251"/>
  <c r="R91" i="251"/>
  <c r="N91" i="251"/>
  <c r="J91" i="251"/>
  <c r="E91" i="251"/>
  <c r="R90" i="251"/>
  <c r="N90" i="251"/>
  <c r="J90" i="251"/>
  <c r="E90" i="251"/>
  <c r="R89" i="251"/>
  <c r="N89" i="251"/>
  <c r="J89" i="251"/>
  <c r="E89" i="251"/>
  <c r="R88" i="251"/>
  <c r="N88" i="251"/>
  <c r="J88" i="251"/>
  <c r="E88" i="251"/>
  <c r="R87" i="251"/>
  <c r="N87" i="251"/>
  <c r="J87" i="251"/>
  <c r="E87" i="251"/>
  <c r="R86" i="251"/>
  <c r="N86" i="251"/>
  <c r="J86" i="251"/>
  <c r="E86" i="251"/>
  <c r="R85" i="251"/>
  <c r="N85" i="251"/>
  <c r="J85" i="251"/>
  <c r="E85" i="251"/>
  <c r="R84" i="251"/>
  <c r="N84" i="251"/>
  <c r="J84" i="251"/>
  <c r="E84" i="251"/>
  <c r="R83" i="251"/>
  <c r="N83" i="251"/>
  <c r="J83" i="251"/>
  <c r="E83" i="251"/>
  <c r="R82" i="251"/>
  <c r="N82" i="251"/>
  <c r="J82" i="251"/>
  <c r="E82" i="251"/>
  <c r="R81" i="251"/>
  <c r="N81" i="251"/>
  <c r="J81" i="251"/>
  <c r="E81" i="251"/>
  <c r="R80" i="251"/>
  <c r="N80" i="251"/>
  <c r="J80" i="251"/>
  <c r="E80" i="251"/>
  <c r="R79" i="251"/>
  <c r="N79" i="251"/>
  <c r="J79" i="251"/>
  <c r="E79" i="251"/>
  <c r="R78" i="251"/>
  <c r="N78" i="251"/>
  <c r="J78" i="251"/>
  <c r="E78" i="251"/>
  <c r="A78" i="251"/>
  <c r="R77" i="251"/>
  <c r="N77" i="251"/>
  <c r="J77" i="251"/>
  <c r="E77" i="251"/>
  <c r="A77" i="251"/>
  <c r="R76" i="251"/>
  <c r="N76" i="251"/>
  <c r="J76" i="251"/>
  <c r="E76" i="251"/>
  <c r="A76" i="251"/>
  <c r="R75" i="251"/>
  <c r="N75" i="251"/>
  <c r="J75" i="251"/>
  <c r="E75" i="251"/>
  <c r="A75" i="251"/>
  <c r="R74" i="251"/>
  <c r="N74" i="251"/>
  <c r="J74" i="251"/>
  <c r="E74" i="251"/>
  <c r="A74" i="251"/>
  <c r="Q73" i="251"/>
  <c r="M73" i="251"/>
  <c r="I73" i="251"/>
  <c r="E73" i="251"/>
  <c r="A73" i="251"/>
  <c r="N67" i="251"/>
  <c r="N66" i="251"/>
  <c r="N65" i="251"/>
  <c r="J65" i="251"/>
  <c r="N64" i="251"/>
  <c r="J64" i="251"/>
  <c r="N63" i="251"/>
  <c r="J63" i="251"/>
  <c r="N62" i="251"/>
  <c r="J62" i="251"/>
  <c r="N61" i="251"/>
  <c r="J61" i="251"/>
  <c r="N60" i="251"/>
  <c r="J60" i="251"/>
  <c r="N59" i="251"/>
  <c r="J59" i="251"/>
  <c r="N58" i="251"/>
  <c r="J58" i="251"/>
  <c r="M57" i="251"/>
  <c r="I57" i="251"/>
  <c r="N56" i="251"/>
  <c r="J56" i="251"/>
  <c r="N55" i="251"/>
  <c r="J55" i="251"/>
  <c r="N54" i="251"/>
  <c r="J54" i="251"/>
  <c r="N53" i="251"/>
  <c r="J53" i="251"/>
  <c r="F53" i="251"/>
  <c r="M52" i="251"/>
  <c r="J52" i="251"/>
  <c r="F52" i="251"/>
  <c r="B52" i="251"/>
  <c r="N51" i="251"/>
  <c r="J51" i="251"/>
  <c r="F51" i="251"/>
  <c r="B51" i="251"/>
  <c r="N50" i="251"/>
  <c r="J50" i="251"/>
  <c r="F50" i="251"/>
  <c r="B50" i="251"/>
  <c r="N49" i="251"/>
  <c r="J49" i="251"/>
  <c r="F49" i="251"/>
  <c r="N48" i="251"/>
  <c r="I48" i="251"/>
  <c r="F48" i="251"/>
  <c r="N47" i="251"/>
  <c r="J47" i="251"/>
  <c r="F47" i="251"/>
  <c r="N46" i="251"/>
  <c r="J46" i="251"/>
  <c r="F46" i="251"/>
  <c r="N45" i="251"/>
  <c r="J45" i="251"/>
  <c r="E45" i="251"/>
  <c r="N44" i="251"/>
  <c r="J44" i="251"/>
  <c r="F44" i="251"/>
  <c r="N43" i="251"/>
  <c r="J43" i="251"/>
  <c r="F43" i="251"/>
  <c r="B43" i="251"/>
  <c r="N42" i="251"/>
  <c r="J42" i="251"/>
  <c r="F42" i="251"/>
  <c r="B42" i="251"/>
  <c r="N41" i="251"/>
  <c r="J41" i="251"/>
  <c r="F41" i="251"/>
  <c r="N40" i="251"/>
  <c r="J40" i="251"/>
  <c r="F40" i="251"/>
  <c r="R39" i="251"/>
  <c r="N39" i="251"/>
  <c r="J39" i="251"/>
  <c r="F39" i="251"/>
  <c r="R38" i="251"/>
  <c r="N38" i="251"/>
  <c r="J38" i="251"/>
  <c r="F38" i="251"/>
  <c r="R37" i="251"/>
  <c r="N37" i="251"/>
  <c r="J37" i="251"/>
  <c r="F37" i="251"/>
  <c r="R36" i="251"/>
  <c r="N36" i="251"/>
  <c r="J36" i="251"/>
  <c r="F36" i="251"/>
  <c r="R35" i="251"/>
  <c r="M35" i="251"/>
  <c r="I35" i="251"/>
  <c r="F35" i="251"/>
  <c r="B35" i="251"/>
  <c r="Q34" i="251"/>
  <c r="N34" i="251"/>
  <c r="J34" i="251"/>
  <c r="F34" i="251"/>
  <c r="B34" i="251"/>
  <c r="R33" i="251"/>
  <c r="N33" i="251"/>
  <c r="J33" i="251"/>
  <c r="F33" i="251"/>
  <c r="R32" i="251"/>
  <c r="N32" i="251"/>
  <c r="J32" i="251"/>
  <c r="E32" i="251"/>
  <c r="R31" i="251"/>
  <c r="N31" i="251"/>
  <c r="J31" i="251"/>
  <c r="F31" i="251"/>
  <c r="R30" i="251"/>
  <c r="N30" i="251"/>
  <c r="J30" i="251"/>
  <c r="F30" i="251"/>
  <c r="B30" i="251"/>
  <c r="R29" i="251"/>
  <c r="N29" i="251"/>
  <c r="J29" i="251"/>
  <c r="F29" i="251"/>
  <c r="B29" i="251"/>
  <c r="Q28" i="251"/>
  <c r="N28" i="251"/>
  <c r="J28" i="251"/>
  <c r="F28" i="251"/>
  <c r="R27" i="251"/>
  <c r="N27" i="251"/>
  <c r="J27" i="251"/>
  <c r="F27" i="251"/>
  <c r="R26" i="251"/>
  <c r="N26" i="251"/>
  <c r="J26" i="251"/>
  <c r="F26" i="251"/>
  <c r="A26" i="251"/>
  <c r="R25" i="251"/>
  <c r="N25" i="251"/>
  <c r="J25" i="251"/>
  <c r="F25" i="251"/>
  <c r="A25" i="251"/>
  <c r="R24" i="251"/>
  <c r="N24" i="251"/>
  <c r="J24" i="251"/>
  <c r="F24" i="251"/>
  <c r="A24" i="251"/>
  <c r="R23" i="251"/>
  <c r="N23" i="251"/>
  <c r="J23" i="251"/>
  <c r="E23" i="251"/>
  <c r="A23" i="251"/>
  <c r="Q22" i="251"/>
  <c r="N22" i="251"/>
  <c r="J22" i="251"/>
  <c r="F22" i="251"/>
  <c r="A22" i="251"/>
  <c r="Q21" i="251"/>
  <c r="N21" i="251"/>
  <c r="J21" i="251"/>
  <c r="F21" i="251"/>
  <c r="A21" i="251"/>
  <c r="Q20" i="251"/>
  <c r="N20" i="251"/>
  <c r="J20" i="251"/>
  <c r="F20" i="251"/>
  <c r="A20" i="251"/>
  <c r="Q19" i="251"/>
  <c r="N19" i="251"/>
  <c r="J19" i="251"/>
  <c r="F19" i="251"/>
  <c r="A19" i="251"/>
  <c r="Q18" i="251"/>
  <c r="N18" i="251"/>
  <c r="J18" i="251"/>
  <c r="F18" i="251"/>
  <c r="A18" i="251"/>
  <c r="Q17" i="251"/>
  <c r="N17" i="251"/>
  <c r="J17" i="251"/>
  <c r="F17" i="251"/>
  <c r="A17" i="251"/>
  <c r="Q16" i="251"/>
  <c r="N16" i="251"/>
  <c r="J16" i="251"/>
  <c r="F16" i="251"/>
  <c r="A16" i="251"/>
  <c r="Q15" i="251"/>
  <c r="N15" i="251"/>
  <c r="J15" i="251"/>
  <c r="F15" i="251"/>
  <c r="A15" i="251"/>
  <c r="Q14" i="251"/>
  <c r="M14" i="251"/>
  <c r="I14" i="251"/>
  <c r="F14" i="251"/>
  <c r="A14" i="251"/>
  <c r="Q13" i="251"/>
  <c r="N13" i="251"/>
  <c r="J13" i="251"/>
  <c r="F13" i="251"/>
  <c r="A13" i="251"/>
  <c r="Q12" i="251"/>
  <c r="N12" i="251"/>
  <c r="J12" i="251"/>
  <c r="F12" i="251"/>
  <c r="Q11" i="251"/>
  <c r="N11" i="251"/>
  <c r="J11" i="251"/>
  <c r="F11" i="251"/>
  <c r="A11" i="251"/>
  <c r="Q10" i="251"/>
  <c r="N10" i="251"/>
  <c r="J10" i="251"/>
  <c r="F10" i="251"/>
  <c r="A10" i="251"/>
  <c r="Q9" i="251"/>
  <c r="N9" i="251"/>
  <c r="J9" i="251"/>
  <c r="F9" i="251"/>
  <c r="A9" i="251"/>
  <c r="Q8" i="251"/>
  <c r="N8" i="251"/>
  <c r="J8" i="251"/>
  <c r="F8" i="251"/>
  <c r="A8" i="251"/>
  <c r="Q7" i="251"/>
  <c r="N7" i="251"/>
  <c r="J7" i="251"/>
  <c r="F7" i="251"/>
  <c r="A7" i="251"/>
  <c r="Q6" i="251"/>
  <c r="N6" i="251"/>
  <c r="J6" i="251"/>
  <c r="F6" i="251"/>
  <c r="A6" i="251"/>
  <c r="Q5" i="251"/>
  <c r="N5" i="251"/>
  <c r="J5" i="251"/>
  <c r="F5" i="251"/>
  <c r="A5" i="251"/>
  <c r="Q4" i="251"/>
  <c r="N4" i="251"/>
  <c r="J4" i="251"/>
  <c r="F4" i="251"/>
  <c r="A4" i="251"/>
  <c r="Q3" i="251"/>
  <c r="N3" i="251"/>
  <c r="J3" i="251"/>
  <c r="F3" i="251"/>
  <c r="C3" i="251"/>
  <c r="Q2" i="251"/>
  <c r="N2" i="251"/>
  <c r="J2" i="251"/>
  <c r="E2" i="251"/>
  <c r="A1" i="251"/>
  <c r="R114" i="250"/>
  <c r="N114" i="250"/>
  <c r="J114" i="250"/>
  <c r="R113" i="250"/>
  <c r="N113" i="250"/>
  <c r="J113" i="250"/>
  <c r="R112" i="250"/>
  <c r="N112" i="250"/>
  <c r="J112" i="250"/>
  <c r="R111" i="250"/>
  <c r="N111" i="250"/>
  <c r="J111" i="250"/>
  <c r="R110" i="250"/>
  <c r="N110" i="250"/>
  <c r="J110" i="250"/>
  <c r="R109" i="250"/>
  <c r="N109" i="250"/>
  <c r="J109" i="250"/>
  <c r="R108" i="250"/>
  <c r="N108" i="250"/>
  <c r="J108" i="250"/>
  <c r="R107" i="250"/>
  <c r="N107" i="250"/>
  <c r="J107" i="250"/>
  <c r="R106" i="250"/>
  <c r="N106" i="250"/>
  <c r="J106" i="250"/>
  <c r="E106" i="250"/>
  <c r="R105" i="250"/>
  <c r="N105" i="250"/>
  <c r="J105" i="250"/>
  <c r="E105" i="250"/>
  <c r="R104" i="250"/>
  <c r="N104" i="250"/>
  <c r="J104" i="250"/>
  <c r="E104" i="250"/>
  <c r="R103" i="250"/>
  <c r="N103" i="250"/>
  <c r="J103" i="250"/>
  <c r="E103" i="250"/>
  <c r="R102" i="250"/>
  <c r="N102" i="250"/>
  <c r="J102" i="250"/>
  <c r="E102" i="250"/>
  <c r="R101" i="250"/>
  <c r="N101" i="250"/>
  <c r="J101" i="250"/>
  <c r="E101" i="250"/>
  <c r="R100" i="250"/>
  <c r="N100" i="250"/>
  <c r="J100" i="250"/>
  <c r="E100" i="250"/>
  <c r="R99" i="250"/>
  <c r="N99" i="250"/>
  <c r="J99" i="250"/>
  <c r="E99" i="250"/>
  <c r="R98" i="250"/>
  <c r="N98" i="250"/>
  <c r="J98" i="250"/>
  <c r="E98" i="250"/>
  <c r="R97" i="250"/>
  <c r="N97" i="250"/>
  <c r="J97" i="250"/>
  <c r="E97" i="250"/>
  <c r="R96" i="250"/>
  <c r="N96" i="250"/>
  <c r="J96" i="250"/>
  <c r="E96" i="250"/>
  <c r="R95" i="250"/>
  <c r="N95" i="250"/>
  <c r="J95" i="250"/>
  <c r="E95" i="250"/>
  <c r="Q94" i="250"/>
  <c r="M94" i="250"/>
  <c r="I94" i="250"/>
  <c r="E94" i="250"/>
  <c r="R93" i="250"/>
  <c r="N93" i="250"/>
  <c r="J93" i="250"/>
  <c r="E93" i="250"/>
  <c r="R92" i="250"/>
  <c r="N92" i="250"/>
  <c r="J92" i="250"/>
  <c r="E92" i="250"/>
  <c r="R91" i="250"/>
  <c r="N91" i="250"/>
  <c r="J91" i="250"/>
  <c r="E91" i="250"/>
  <c r="R90" i="250"/>
  <c r="N90" i="250"/>
  <c r="J90" i="250"/>
  <c r="E90" i="250"/>
  <c r="R89" i="250"/>
  <c r="N89" i="250"/>
  <c r="J89" i="250"/>
  <c r="E89" i="250"/>
  <c r="R88" i="250"/>
  <c r="N88" i="250"/>
  <c r="J88" i="250"/>
  <c r="E88" i="250"/>
  <c r="R87" i="250"/>
  <c r="N87" i="250"/>
  <c r="J87" i="250"/>
  <c r="E87" i="250"/>
  <c r="R86" i="250"/>
  <c r="N86" i="250"/>
  <c r="J86" i="250"/>
  <c r="E86" i="250"/>
  <c r="R85" i="250"/>
  <c r="N85" i="250"/>
  <c r="J85" i="250"/>
  <c r="E85" i="250"/>
  <c r="R84" i="250"/>
  <c r="N84" i="250"/>
  <c r="J84" i="250"/>
  <c r="E84" i="250"/>
  <c r="R83" i="250"/>
  <c r="N83" i="250"/>
  <c r="J83" i="250"/>
  <c r="E83" i="250"/>
  <c r="R82" i="250"/>
  <c r="N82" i="250"/>
  <c r="J82" i="250"/>
  <c r="E82" i="250"/>
  <c r="R81" i="250"/>
  <c r="N81" i="250"/>
  <c r="J81" i="250"/>
  <c r="E81" i="250"/>
  <c r="R80" i="250"/>
  <c r="N80" i="250"/>
  <c r="J80" i="250"/>
  <c r="E80" i="250"/>
  <c r="R79" i="250"/>
  <c r="N79" i="250"/>
  <c r="J79" i="250"/>
  <c r="E79" i="250"/>
  <c r="R78" i="250"/>
  <c r="N78" i="250"/>
  <c r="J78" i="250"/>
  <c r="E78" i="250"/>
  <c r="A78" i="250"/>
  <c r="R77" i="250"/>
  <c r="N77" i="250"/>
  <c r="J77" i="250"/>
  <c r="E77" i="250"/>
  <c r="A77" i="250"/>
  <c r="R76" i="250"/>
  <c r="N76" i="250"/>
  <c r="J76" i="250"/>
  <c r="E76" i="250"/>
  <c r="A76" i="250"/>
  <c r="R75" i="250"/>
  <c r="N75" i="250"/>
  <c r="J75" i="250"/>
  <c r="E75" i="250"/>
  <c r="A75" i="250"/>
  <c r="R74" i="250"/>
  <c r="N74" i="250"/>
  <c r="J74" i="250"/>
  <c r="E74" i="250"/>
  <c r="A74" i="250"/>
  <c r="Q73" i="250"/>
  <c r="M73" i="250"/>
  <c r="I73" i="250"/>
  <c r="E73" i="250"/>
  <c r="A73" i="250"/>
  <c r="N67" i="250"/>
  <c r="N66" i="250"/>
  <c r="N65" i="250"/>
  <c r="J65" i="250"/>
  <c r="N64" i="250"/>
  <c r="J64" i="250"/>
  <c r="N63" i="250"/>
  <c r="J63" i="250"/>
  <c r="N62" i="250"/>
  <c r="J62" i="250"/>
  <c r="N61" i="250"/>
  <c r="J61" i="250"/>
  <c r="N60" i="250"/>
  <c r="J60" i="250"/>
  <c r="N59" i="250"/>
  <c r="J59" i="250"/>
  <c r="N58" i="250"/>
  <c r="J58" i="250"/>
  <c r="M57" i="250"/>
  <c r="I57" i="250"/>
  <c r="N56" i="250"/>
  <c r="J56" i="250"/>
  <c r="N55" i="250"/>
  <c r="J55" i="250"/>
  <c r="N54" i="250"/>
  <c r="J54" i="250"/>
  <c r="N53" i="250"/>
  <c r="J53" i="250"/>
  <c r="F53" i="250"/>
  <c r="M52" i="250"/>
  <c r="J52" i="250"/>
  <c r="F52" i="250"/>
  <c r="B52" i="250"/>
  <c r="N51" i="250"/>
  <c r="J51" i="250"/>
  <c r="F51" i="250"/>
  <c r="B51" i="250"/>
  <c r="N50" i="250"/>
  <c r="J50" i="250"/>
  <c r="F50" i="250"/>
  <c r="B50" i="250"/>
  <c r="N49" i="250"/>
  <c r="J49" i="250"/>
  <c r="F49" i="250"/>
  <c r="N48" i="250"/>
  <c r="I48" i="250"/>
  <c r="F48" i="250"/>
  <c r="N47" i="250"/>
  <c r="J47" i="250"/>
  <c r="F47" i="250"/>
  <c r="N46" i="250"/>
  <c r="J46" i="250"/>
  <c r="F46" i="250"/>
  <c r="N45" i="250"/>
  <c r="J45" i="250"/>
  <c r="E45" i="250"/>
  <c r="N44" i="250"/>
  <c r="J44" i="250"/>
  <c r="F44" i="250"/>
  <c r="N43" i="250"/>
  <c r="J43" i="250"/>
  <c r="F43" i="250"/>
  <c r="B43" i="250"/>
  <c r="N42" i="250"/>
  <c r="J42" i="250"/>
  <c r="F42" i="250"/>
  <c r="B42" i="250"/>
  <c r="N41" i="250"/>
  <c r="J41" i="250"/>
  <c r="F41" i="250"/>
  <c r="N40" i="250"/>
  <c r="J40" i="250"/>
  <c r="F40" i="250"/>
  <c r="R39" i="250"/>
  <c r="N39" i="250"/>
  <c r="J39" i="250"/>
  <c r="F39" i="250"/>
  <c r="R38" i="250"/>
  <c r="N38" i="250"/>
  <c r="J38" i="250"/>
  <c r="F38" i="250"/>
  <c r="R37" i="250"/>
  <c r="N37" i="250"/>
  <c r="J37" i="250"/>
  <c r="F37" i="250"/>
  <c r="R36" i="250"/>
  <c r="N36" i="250"/>
  <c r="J36" i="250"/>
  <c r="F36" i="250"/>
  <c r="R35" i="250"/>
  <c r="M35" i="250"/>
  <c r="I35" i="250"/>
  <c r="F35" i="250"/>
  <c r="B35" i="250"/>
  <c r="Q34" i="250"/>
  <c r="N34" i="250"/>
  <c r="J34" i="250"/>
  <c r="F34" i="250"/>
  <c r="B34" i="250"/>
  <c r="R33" i="250"/>
  <c r="N33" i="250"/>
  <c r="J33" i="250"/>
  <c r="F33" i="250"/>
  <c r="R32" i="250"/>
  <c r="N32" i="250"/>
  <c r="J32" i="250"/>
  <c r="E32" i="250"/>
  <c r="R31" i="250"/>
  <c r="N31" i="250"/>
  <c r="J31" i="250"/>
  <c r="F31" i="250"/>
  <c r="R30" i="250"/>
  <c r="N30" i="250"/>
  <c r="J30" i="250"/>
  <c r="F30" i="250"/>
  <c r="B30" i="250"/>
  <c r="R29" i="250"/>
  <c r="N29" i="250"/>
  <c r="J29" i="250"/>
  <c r="F29" i="250"/>
  <c r="B29" i="250"/>
  <c r="Q28" i="250"/>
  <c r="N28" i="250"/>
  <c r="J28" i="250"/>
  <c r="F28" i="250"/>
  <c r="R27" i="250"/>
  <c r="N27" i="250"/>
  <c r="J27" i="250"/>
  <c r="F27" i="250"/>
  <c r="R26" i="250"/>
  <c r="N26" i="250"/>
  <c r="J26" i="250"/>
  <c r="F26" i="250"/>
  <c r="A26" i="250"/>
  <c r="R25" i="250"/>
  <c r="N25" i="250"/>
  <c r="J25" i="250"/>
  <c r="F25" i="250"/>
  <c r="A25" i="250"/>
  <c r="R24" i="250"/>
  <c r="N24" i="250"/>
  <c r="J24" i="250"/>
  <c r="F24" i="250"/>
  <c r="A24" i="250"/>
  <c r="R23" i="250"/>
  <c r="N23" i="250"/>
  <c r="J23" i="250"/>
  <c r="E23" i="250"/>
  <c r="A23" i="250"/>
  <c r="Q22" i="250"/>
  <c r="N22" i="250"/>
  <c r="J22" i="250"/>
  <c r="F22" i="250"/>
  <c r="A22" i="250"/>
  <c r="Q21" i="250"/>
  <c r="N21" i="250"/>
  <c r="J21" i="250"/>
  <c r="F21" i="250"/>
  <c r="A21" i="250"/>
  <c r="Q20" i="250"/>
  <c r="N20" i="250"/>
  <c r="J20" i="250"/>
  <c r="F20" i="250"/>
  <c r="A20" i="250"/>
  <c r="Q19" i="250"/>
  <c r="N19" i="250"/>
  <c r="J19" i="250"/>
  <c r="F19" i="250"/>
  <c r="A19" i="250"/>
  <c r="Q18" i="250"/>
  <c r="N18" i="250"/>
  <c r="J18" i="250"/>
  <c r="F18" i="250"/>
  <c r="A18" i="250"/>
  <c r="Q17" i="250"/>
  <c r="N17" i="250"/>
  <c r="J17" i="250"/>
  <c r="F17" i="250"/>
  <c r="A17" i="250"/>
  <c r="Q16" i="250"/>
  <c r="N16" i="250"/>
  <c r="J16" i="250"/>
  <c r="F16" i="250"/>
  <c r="A16" i="250"/>
  <c r="Q15" i="250"/>
  <c r="N15" i="250"/>
  <c r="J15" i="250"/>
  <c r="F15" i="250"/>
  <c r="A15" i="250"/>
  <c r="Q14" i="250"/>
  <c r="M14" i="250"/>
  <c r="I14" i="250"/>
  <c r="F14" i="250"/>
  <c r="A14" i="250"/>
  <c r="Q13" i="250"/>
  <c r="N13" i="250"/>
  <c r="J13" i="250"/>
  <c r="F13" i="250"/>
  <c r="A13" i="250"/>
  <c r="Q12" i="250"/>
  <c r="N12" i="250"/>
  <c r="J12" i="250"/>
  <c r="F12" i="250"/>
  <c r="Q11" i="250"/>
  <c r="N11" i="250"/>
  <c r="J11" i="250"/>
  <c r="F11" i="250"/>
  <c r="A11" i="250"/>
  <c r="Q10" i="250"/>
  <c r="N10" i="250"/>
  <c r="J10" i="250"/>
  <c r="F10" i="250"/>
  <c r="A10" i="250"/>
  <c r="Q9" i="250"/>
  <c r="N9" i="250"/>
  <c r="J9" i="250"/>
  <c r="F9" i="250"/>
  <c r="A9" i="250"/>
  <c r="Q8" i="250"/>
  <c r="N8" i="250"/>
  <c r="J8" i="250"/>
  <c r="F8" i="250"/>
  <c r="A8" i="250"/>
  <c r="Q7" i="250"/>
  <c r="N7" i="250"/>
  <c r="J7" i="250"/>
  <c r="F7" i="250"/>
  <c r="A7" i="250"/>
  <c r="Q6" i="250"/>
  <c r="N6" i="250"/>
  <c r="J6" i="250"/>
  <c r="F6" i="250"/>
  <c r="A6" i="250"/>
  <c r="Q5" i="250"/>
  <c r="N5" i="250"/>
  <c r="J5" i="250"/>
  <c r="F5" i="250"/>
  <c r="A5" i="250"/>
  <c r="Q4" i="250"/>
  <c r="N4" i="250"/>
  <c r="J4" i="250"/>
  <c r="F4" i="250"/>
  <c r="A4" i="250"/>
  <c r="Q3" i="250"/>
  <c r="N3" i="250"/>
  <c r="J3" i="250"/>
  <c r="F3" i="250"/>
  <c r="C3" i="250"/>
  <c r="Q2" i="250"/>
  <c r="N2" i="250"/>
  <c r="J2" i="250"/>
  <c r="E2" i="250"/>
  <c r="A1" i="250"/>
  <c r="R114" i="249"/>
  <c r="N114" i="249"/>
  <c r="J114" i="249"/>
  <c r="R113" i="249"/>
  <c r="N113" i="249"/>
  <c r="J113" i="249"/>
  <c r="R112" i="249"/>
  <c r="N112" i="249"/>
  <c r="J112" i="249"/>
  <c r="R111" i="249"/>
  <c r="N111" i="249"/>
  <c r="J111" i="249"/>
  <c r="R110" i="249"/>
  <c r="N110" i="249"/>
  <c r="J110" i="249"/>
  <c r="R109" i="249"/>
  <c r="N109" i="249"/>
  <c r="J109" i="249"/>
  <c r="R108" i="249"/>
  <c r="N108" i="249"/>
  <c r="J108" i="249"/>
  <c r="R107" i="249"/>
  <c r="N107" i="249"/>
  <c r="J107" i="249"/>
  <c r="R106" i="249"/>
  <c r="N106" i="249"/>
  <c r="J106" i="249"/>
  <c r="E106" i="249"/>
  <c r="R105" i="249"/>
  <c r="N105" i="249"/>
  <c r="J105" i="249"/>
  <c r="E105" i="249"/>
  <c r="R104" i="249"/>
  <c r="N104" i="249"/>
  <c r="J104" i="249"/>
  <c r="E104" i="249"/>
  <c r="R103" i="249"/>
  <c r="N103" i="249"/>
  <c r="J103" i="249"/>
  <c r="E103" i="249"/>
  <c r="R102" i="249"/>
  <c r="N102" i="249"/>
  <c r="J102" i="249"/>
  <c r="E102" i="249"/>
  <c r="R101" i="249"/>
  <c r="N101" i="249"/>
  <c r="J101" i="249"/>
  <c r="E101" i="249"/>
  <c r="R100" i="249"/>
  <c r="N100" i="249"/>
  <c r="J100" i="249"/>
  <c r="E100" i="249"/>
  <c r="R99" i="249"/>
  <c r="N99" i="249"/>
  <c r="J99" i="249"/>
  <c r="E99" i="249"/>
  <c r="R98" i="249"/>
  <c r="N98" i="249"/>
  <c r="J98" i="249"/>
  <c r="E98" i="249"/>
  <c r="R97" i="249"/>
  <c r="N97" i="249"/>
  <c r="J97" i="249"/>
  <c r="E97" i="249"/>
  <c r="R96" i="249"/>
  <c r="N96" i="249"/>
  <c r="J96" i="249"/>
  <c r="E96" i="249"/>
  <c r="R95" i="249"/>
  <c r="N95" i="249"/>
  <c r="J95" i="249"/>
  <c r="E95" i="249"/>
  <c r="Q94" i="249"/>
  <c r="M94" i="249"/>
  <c r="I94" i="249"/>
  <c r="E94" i="249"/>
  <c r="R93" i="249"/>
  <c r="N93" i="249"/>
  <c r="J93" i="249"/>
  <c r="E93" i="249"/>
  <c r="R92" i="249"/>
  <c r="N92" i="249"/>
  <c r="J92" i="249"/>
  <c r="E92" i="249"/>
  <c r="R91" i="249"/>
  <c r="N91" i="249"/>
  <c r="J91" i="249"/>
  <c r="E91" i="249"/>
  <c r="R90" i="249"/>
  <c r="N90" i="249"/>
  <c r="J90" i="249"/>
  <c r="E90" i="249"/>
  <c r="R89" i="249"/>
  <c r="N89" i="249"/>
  <c r="J89" i="249"/>
  <c r="E89" i="249"/>
  <c r="R88" i="249"/>
  <c r="N88" i="249"/>
  <c r="J88" i="249"/>
  <c r="E88" i="249"/>
  <c r="R87" i="249"/>
  <c r="N87" i="249"/>
  <c r="J87" i="249"/>
  <c r="E87" i="249"/>
  <c r="R86" i="249"/>
  <c r="N86" i="249"/>
  <c r="J86" i="249"/>
  <c r="E86" i="249"/>
  <c r="R85" i="249"/>
  <c r="N85" i="249"/>
  <c r="J85" i="249"/>
  <c r="E85" i="249"/>
  <c r="R84" i="249"/>
  <c r="N84" i="249"/>
  <c r="J84" i="249"/>
  <c r="E84" i="249"/>
  <c r="R83" i="249"/>
  <c r="N83" i="249"/>
  <c r="J83" i="249"/>
  <c r="E83" i="249"/>
  <c r="R82" i="249"/>
  <c r="N82" i="249"/>
  <c r="J82" i="249"/>
  <c r="E82" i="249"/>
  <c r="R81" i="249"/>
  <c r="N81" i="249"/>
  <c r="J81" i="249"/>
  <c r="E81" i="249"/>
  <c r="R80" i="249"/>
  <c r="N80" i="249"/>
  <c r="J80" i="249"/>
  <c r="E80" i="249"/>
  <c r="R79" i="249"/>
  <c r="N79" i="249"/>
  <c r="J79" i="249"/>
  <c r="E79" i="249"/>
  <c r="R78" i="249"/>
  <c r="N78" i="249"/>
  <c r="J78" i="249"/>
  <c r="E78" i="249"/>
  <c r="A78" i="249"/>
  <c r="R77" i="249"/>
  <c r="N77" i="249"/>
  <c r="J77" i="249"/>
  <c r="E77" i="249"/>
  <c r="A77" i="249"/>
  <c r="R76" i="249"/>
  <c r="N76" i="249"/>
  <c r="J76" i="249"/>
  <c r="E76" i="249"/>
  <c r="A76" i="249"/>
  <c r="R75" i="249"/>
  <c r="N75" i="249"/>
  <c r="J75" i="249"/>
  <c r="E75" i="249"/>
  <c r="A75" i="249"/>
  <c r="R74" i="249"/>
  <c r="N74" i="249"/>
  <c r="J74" i="249"/>
  <c r="E74" i="249"/>
  <c r="A74" i="249"/>
  <c r="Q73" i="249"/>
  <c r="M73" i="249"/>
  <c r="I73" i="249"/>
  <c r="E73" i="249"/>
  <c r="A73" i="249"/>
  <c r="N67" i="249"/>
  <c r="N66" i="249"/>
  <c r="N65" i="249"/>
  <c r="J65" i="249"/>
  <c r="N64" i="249"/>
  <c r="J64" i="249"/>
  <c r="N63" i="249"/>
  <c r="J63" i="249"/>
  <c r="N62" i="249"/>
  <c r="J62" i="249"/>
  <c r="N61" i="249"/>
  <c r="J61" i="249"/>
  <c r="N60" i="249"/>
  <c r="J60" i="249"/>
  <c r="N59" i="249"/>
  <c r="J59" i="249"/>
  <c r="N58" i="249"/>
  <c r="J58" i="249"/>
  <c r="M57" i="249"/>
  <c r="I57" i="249"/>
  <c r="N56" i="249"/>
  <c r="J56" i="249"/>
  <c r="N55" i="249"/>
  <c r="J55" i="249"/>
  <c r="N54" i="249"/>
  <c r="J54" i="249"/>
  <c r="N53" i="249"/>
  <c r="J53" i="249"/>
  <c r="F53" i="249"/>
  <c r="M52" i="249"/>
  <c r="J52" i="249"/>
  <c r="F52" i="249"/>
  <c r="B52" i="249"/>
  <c r="N51" i="249"/>
  <c r="J51" i="249"/>
  <c r="F51" i="249"/>
  <c r="B51" i="249"/>
  <c r="N50" i="249"/>
  <c r="J50" i="249"/>
  <c r="F50" i="249"/>
  <c r="B50" i="249"/>
  <c r="N49" i="249"/>
  <c r="J49" i="249"/>
  <c r="F49" i="249"/>
  <c r="N48" i="249"/>
  <c r="I48" i="249"/>
  <c r="F48" i="249"/>
  <c r="N47" i="249"/>
  <c r="J47" i="249"/>
  <c r="F47" i="249"/>
  <c r="N46" i="249"/>
  <c r="J46" i="249"/>
  <c r="F46" i="249"/>
  <c r="N45" i="249"/>
  <c r="J45" i="249"/>
  <c r="E45" i="249"/>
  <c r="N44" i="249"/>
  <c r="J44" i="249"/>
  <c r="F44" i="249"/>
  <c r="N43" i="249"/>
  <c r="J43" i="249"/>
  <c r="F43" i="249"/>
  <c r="B43" i="249"/>
  <c r="N42" i="249"/>
  <c r="J42" i="249"/>
  <c r="F42" i="249"/>
  <c r="B42" i="249"/>
  <c r="N41" i="249"/>
  <c r="J41" i="249"/>
  <c r="F41" i="249"/>
  <c r="N40" i="249"/>
  <c r="J40" i="249"/>
  <c r="F40" i="249"/>
  <c r="R39" i="249"/>
  <c r="N39" i="249"/>
  <c r="J39" i="249"/>
  <c r="F39" i="249"/>
  <c r="R38" i="249"/>
  <c r="N38" i="249"/>
  <c r="J38" i="249"/>
  <c r="F38" i="249"/>
  <c r="R37" i="249"/>
  <c r="N37" i="249"/>
  <c r="J37" i="249"/>
  <c r="F37" i="249"/>
  <c r="R36" i="249"/>
  <c r="N36" i="249"/>
  <c r="J36" i="249"/>
  <c r="F36" i="249"/>
  <c r="R35" i="249"/>
  <c r="M35" i="249"/>
  <c r="I35" i="249"/>
  <c r="F35" i="249"/>
  <c r="B35" i="249"/>
  <c r="Q34" i="249"/>
  <c r="N34" i="249"/>
  <c r="J34" i="249"/>
  <c r="F34" i="249"/>
  <c r="B34" i="249"/>
  <c r="R33" i="249"/>
  <c r="N33" i="249"/>
  <c r="J33" i="249"/>
  <c r="F33" i="249"/>
  <c r="R32" i="249"/>
  <c r="N32" i="249"/>
  <c r="J32" i="249"/>
  <c r="E32" i="249"/>
  <c r="R31" i="249"/>
  <c r="N31" i="249"/>
  <c r="J31" i="249"/>
  <c r="F31" i="249"/>
  <c r="R30" i="249"/>
  <c r="N30" i="249"/>
  <c r="J30" i="249"/>
  <c r="F30" i="249"/>
  <c r="B30" i="249"/>
  <c r="R29" i="249"/>
  <c r="N29" i="249"/>
  <c r="J29" i="249"/>
  <c r="F29" i="249"/>
  <c r="B29" i="249"/>
  <c r="Q28" i="249"/>
  <c r="N28" i="249"/>
  <c r="J28" i="249"/>
  <c r="F28" i="249"/>
  <c r="R27" i="249"/>
  <c r="N27" i="249"/>
  <c r="J27" i="249"/>
  <c r="F27" i="249"/>
  <c r="R26" i="249"/>
  <c r="N26" i="249"/>
  <c r="J26" i="249"/>
  <c r="F26" i="249"/>
  <c r="A26" i="249"/>
  <c r="R25" i="249"/>
  <c r="N25" i="249"/>
  <c r="J25" i="249"/>
  <c r="F25" i="249"/>
  <c r="A25" i="249"/>
  <c r="R24" i="249"/>
  <c r="N24" i="249"/>
  <c r="J24" i="249"/>
  <c r="F24" i="249"/>
  <c r="A24" i="249"/>
  <c r="R23" i="249"/>
  <c r="N23" i="249"/>
  <c r="J23" i="249"/>
  <c r="E23" i="249"/>
  <c r="A23" i="249"/>
  <c r="Q22" i="249"/>
  <c r="N22" i="249"/>
  <c r="J22" i="249"/>
  <c r="F22" i="249"/>
  <c r="A22" i="249"/>
  <c r="Q21" i="249"/>
  <c r="N21" i="249"/>
  <c r="J21" i="249"/>
  <c r="F21" i="249"/>
  <c r="A21" i="249"/>
  <c r="Q20" i="249"/>
  <c r="N20" i="249"/>
  <c r="J20" i="249"/>
  <c r="F20" i="249"/>
  <c r="A20" i="249"/>
  <c r="Q19" i="249"/>
  <c r="N19" i="249"/>
  <c r="J19" i="249"/>
  <c r="F19" i="249"/>
  <c r="A19" i="249"/>
  <c r="Q18" i="249"/>
  <c r="N18" i="249"/>
  <c r="J18" i="249"/>
  <c r="F18" i="249"/>
  <c r="A18" i="249"/>
  <c r="Q17" i="249"/>
  <c r="N17" i="249"/>
  <c r="J17" i="249"/>
  <c r="F17" i="249"/>
  <c r="A17" i="249"/>
  <c r="Q16" i="249"/>
  <c r="N16" i="249"/>
  <c r="J16" i="249"/>
  <c r="F16" i="249"/>
  <c r="A16" i="249"/>
  <c r="Q15" i="249"/>
  <c r="N15" i="249"/>
  <c r="J15" i="249"/>
  <c r="F15" i="249"/>
  <c r="A15" i="249"/>
  <c r="Q14" i="249"/>
  <c r="M14" i="249"/>
  <c r="I14" i="249"/>
  <c r="F14" i="249"/>
  <c r="A14" i="249"/>
  <c r="Q13" i="249"/>
  <c r="N13" i="249"/>
  <c r="J13" i="249"/>
  <c r="F13" i="249"/>
  <c r="A13" i="249"/>
  <c r="Q12" i="249"/>
  <c r="N12" i="249"/>
  <c r="J12" i="249"/>
  <c r="F12" i="249"/>
  <c r="Q11" i="249"/>
  <c r="N11" i="249"/>
  <c r="J11" i="249"/>
  <c r="F11" i="249"/>
  <c r="A11" i="249"/>
  <c r="Q10" i="249"/>
  <c r="N10" i="249"/>
  <c r="J10" i="249"/>
  <c r="F10" i="249"/>
  <c r="A10" i="249"/>
  <c r="Q9" i="249"/>
  <c r="N9" i="249"/>
  <c r="J9" i="249"/>
  <c r="F9" i="249"/>
  <c r="A9" i="249"/>
  <c r="Q8" i="249"/>
  <c r="N8" i="249"/>
  <c r="J8" i="249"/>
  <c r="F8" i="249"/>
  <c r="A8" i="249"/>
  <c r="Q7" i="249"/>
  <c r="N7" i="249"/>
  <c r="J7" i="249"/>
  <c r="F7" i="249"/>
  <c r="A7" i="249"/>
  <c r="Q6" i="249"/>
  <c r="N6" i="249"/>
  <c r="J6" i="249"/>
  <c r="F6" i="249"/>
  <c r="A6" i="249"/>
  <c r="Q5" i="249"/>
  <c r="N5" i="249"/>
  <c r="J5" i="249"/>
  <c r="F5" i="249"/>
  <c r="A5" i="249"/>
  <c r="Q4" i="249"/>
  <c r="N4" i="249"/>
  <c r="J4" i="249"/>
  <c r="F4" i="249"/>
  <c r="A4" i="249"/>
  <c r="Q3" i="249"/>
  <c r="N3" i="249"/>
  <c r="J3" i="249"/>
  <c r="F3" i="249"/>
  <c r="C3" i="249"/>
  <c r="Q2" i="249"/>
  <c r="N2" i="249"/>
  <c r="J2" i="249"/>
  <c r="E2" i="249"/>
  <c r="A1" i="249"/>
  <c r="C47" i="243"/>
  <c r="C46" i="243"/>
  <c r="C45" i="243"/>
  <c r="C44" i="243"/>
  <c r="C41" i="243"/>
  <c r="C40" i="243"/>
  <c r="C39" i="243"/>
  <c r="C38" i="243"/>
  <c r="C37" i="243"/>
  <c r="C36" i="243"/>
  <c r="C33" i="243"/>
  <c r="C32" i="243"/>
  <c r="C31" i="243"/>
  <c r="S114" i="243"/>
  <c r="O114" i="243"/>
  <c r="K114" i="243"/>
  <c r="S113" i="243"/>
  <c r="O113" i="243"/>
  <c r="K113" i="243"/>
  <c r="S112" i="243"/>
  <c r="O112" i="243"/>
  <c r="K112" i="243"/>
  <c r="S111" i="243"/>
  <c r="O111" i="243"/>
  <c r="K111" i="243"/>
  <c r="S110" i="243"/>
  <c r="O110" i="243"/>
  <c r="K110" i="243"/>
  <c r="S109" i="243"/>
  <c r="O109" i="243"/>
  <c r="K109" i="243"/>
  <c r="S108" i="243"/>
  <c r="O108" i="243"/>
  <c r="K108" i="243"/>
  <c r="S107" i="243"/>
  <c r="O107" i="243"/>
  <c r="K107" i="243"/>
  <c r="S106" i="243"/>
  <c r="O106" i="243"/>
  <c r="K106" i="243"/>
  <c r="G106" i="243"/>
  <c r="S105" i="243"/>
  <c r="O105" i="243"/>
  <c r="K105" i="243"/>
  <c r="G105" i="243"/>
  <c r="S104" i="243"/>
  <c r="O104" i="243"/>
  <c r="K104" i="243"/>
  <c r="G104" i="243"/>
  <c r="S103" i="243"/>
  <c r="O103" i="243"/>
  <c r="K103" i="243"/>
  <c r="G103" i="243"/>
  <c r="S102" i="243"/>
  <c r="O102" i="243"/>
  <c r="K102" i="243"/>
  <c r="G102" i="243"/>
  <c r="S101" i="243"/>
  <c r="O101" i="243"/>
  <c r="K101" i="243"/>
  <c r="G101" i="243"/>
  <c r="S100" i="243"/>
  <c r="O100" i="243"/>
  <c r="K100" i="243"/>
  <c r="G100" i="243"/>
  <c r="S99" i="243"/>
  <c r="O99" i="243"/>
  <c r="K99" i="243"/>
  <c r="G99" i="243"/>
  <c r="S98" i="243"/>
  <c r="O98" i="243"/>
  <c r="K98" i="243"/>
  <c r="G98" i="243"/>
  <c r="S97" i="243"/>
  <c r="O97" i="243"/>
  <c r="K97" i="243"/>
  <c r="G97" i="243"/>
  <c r="S96" i="243"/>
  <c r="O96" i="243"/>
  <c r="K96" i="243"/>
  <c r="G96" i="243"/>
  <c r="S95" i="243"/>
  <c r="O95" i="243"/>
  <c r="K95" i="243"/>
  <c r="G95" i="243"/>
  <c r="G94" i="243"/>
  <c r="S93" i="243"/>
  <c r="O93" i="243"/>
  <c r="K93" i="243"/>
  <c r="G93" i="243"/>
  <c r="S92" i="243"/>
  <c r="O92" i="243"/>
  <c r="K92" i="243"/>
  <c r="G92" i="243"/>
  <c r="S91" i="243"/>
  <c r="O91" i="243"/>
  <c r="K91" i="243"/>
  <c r="G91" i="243"/>
  <c r="S90" i="243"/>
  <c r="O90" i="243"/>
  <c r="K90" i="243"/>
  <c r="G90" i="243"/>
  <c r="S89" i="243"/>
  <c r="O89" i="243"/>
  <c r="K89" i="243"/>
  <c r="G89" i="243"/>
  <c r="S88" i="243"/>
  <c r="O88" i="243"/>
  <c r="K88" i="243"/>
  <c r="G88" i="243"/>
  <c r="S87" i="243"/>
  <c r="O87" i="243"/>
  <c r="K87" i="243"/>
  <c r="G87" i="243"/>
  <c r="S86" i="243"/>
  <c r="O86" i="243"/>
  <c r="K86" i="243"/>
  <c r="G86" i="243"/>
  <c r="S85" i="243"/>
  <c r="O85" i="243"/>
  <c r="K85" i="243"/>
  <c r="G85" i="243"/>
  <c r="S84" i="243"/>
  <c r="O84" i="243"/>
  <c r="K84" i="243"/>
  <c r="G84" i="243"/>
  <c r="S83" i="243"/>
  <c r="O83" i="243"/>
  <c r="K83" i="243"/>
  <c r="G83" i="243"/>
  <c r="S82" i="243"/>
  <c r="O82" i="243"/>
  <c r="K82" i="243"/>
  <c r="G82" i="243"/>
  <c r="S81" i="243"/>
  <c r="O81" i="243"/>
  <c r="K81" i="243"/>
  <c r="G81" i="243"/>
  <c r="S80" i="243"/>
  <c r="O80" i="243"/>
  <c r="K80" i="243"/>
  <c r="G80" i="243"/>
  <c r="S79" i="243"/>
  <c r="O79" i="243"/>
  <c r="K79" i="243"/>
  <c r="G79" i="243"/>
  <c r="S78" i="243"/>
  <c r="O78" i="243"/>
  <c r="K78" i="243"/>
  <c r="G78" i="243"/>
  <c r="C78" i="243"/>
  <c r="S77" i="243"/>
  <c r="O77" i="243"/>
  <c r="K77" i="243"/>
  <c r="G77" i="243"/>
  <c r="C77" i="243"/>
  <c r="S76" i="243"/>
  <c r="O76" i="243"/>
  <c r="K76" i="243"/>
  <c r="G76" i="243"/>
  <c r="C76" i="243"/>
  <c r="S75" i="243"/>
  <c r="O75" i="243"/>
  <c r="K75" i="243"/>
  <c r="G75" i="243"/>
  <c r="C75" i="243"/>
  <c r="S74" i="243"/>
  <c r="O74" i="243"/>
  <c r="K74" i="243"/>
  <c r="G74" i="243"/>
  <c r="C74" i="243"/>
  <c r="G73" i="243"/>
  <c r="C73" i="243"/>
  <c r="O67" i="243"/>
  <c r="O65" i="243"/>
  <c r="K65" i="243"/>
  <c r="K64" i="243"/>
  <c r="O63" i="243"/>
  <c r="K63" i="243"/>
  <c r="O61" i="243"/>
  <c r="K61" i="243"/>
  <c r="K60" i="243"/>
  <c r="O59" i="243"/>
  <c r="K59" i="243"/>
  <c r="O56" i="243"/>
  <c r="K56" i="243"/>
  <c r="O55" i="243"/>
  <c r="K55" i="243"/>
  <c r="O54" i="243"/>
  <c r="K54" i="243"/>
  <c r="G53" i="243"/>
  <c r="C53" i="243"/>
  <c r="K52" i="243"/>
  <c r="G52" i="243"/>
  <c r="C52" i="243"/>
  <c r="O51" i="243"/>
  <c r="K51" i="243"/>
  <c r="G51" i="243"/>
  <c r="C51" i="243"/>
  <c r="O50" i="243"/>
  <c r="K50" i="243"/>
  <c r="C50" i="243"/>
  <c r="O49" i="243"/>
  <c r="G49" i="243"/>
  <c r="G48" i="243"/>
  <c r="O47" i="243"/>
  <c r="K47" i="243"/>
  <c r="G47" i="243"/>
  <c r="B47" i="243"/>
  <c r="O46" i="243"/>
  <c r="K46" i="243"/>
  <c r="B46" i="243"/>
  <c r="O45" i="243"/>
  <c r="K45" i="243"/>
  <c r="B45" i="243"/>
  <c r="G44" i="243"/>
  <c r="B44" i="243"/>
  <c r="O43" i="243"/>
  <c r="K43" i="243"/>
  <c r="G43" i="243"/>
  <c r="O42" i="243"/>
  <c r="K42" i="243"/>
  <c r="G42" i="243"/>
  <c r="O41" i="243"/>
  <c r="K41" i="243"/>
  <c r="B41" i="243"/>
  <c r="G40" i="243"/>
  <c r="B40" i="243"/>
  <c r="S39" i="243"/>
  <c r="O39" i="243"/>
  <c r="K39" i="243"/>
  <c r="G39" i="243"/>
  <c r="B39" i="243"/>
  <c r="S38" i="243"/>
  <c r="O38" i="243"/>
  <c r="K38" i="243"/>
  <c r="G38" i="243"/>
  <c r="B38" i="243"/>
  <c r="S37" i="243"/>
  <c r="O37" i="243"/>
  <c r="K37" i="243"/>
  <c r="B37" i="243"/>
  <c r="S36" i="243"/>
  <c r="G36" i="243"/>
  <c r="B36" i="243"/>
  <c r="S35" i="243"/>
  <c r="G35" i="243"/>
  <c r="O34" i="243"/>
  <c r="K34" i="243"/>
  <c r="G34" i="243"/>
  <c r="S33" i="243"/>
  <c r="O33" i="243"/>
  <c r="K33" i="243"/>
  <c r="B33" i="243"/>
  <c r="S32" i="243"/>
  <c r="O32" i="243"/>
  <c r="K32" i="243"/>
  <c r="B32" i="243"/>
  <c r="S31" i="243"/>
  <c r="G31" i="243"/>
  <c r="B31" i="243"/>
  <c r="S30" i="243"/>
  <c r="O30" i="243"/>
  <c r="K30" i="243"/>
  <c r="G30" i="243"/>
  <c r="S29" i="243"/>
  <c r="O29" i="243"/>
  <c r="K29" i="243"/>
  <c r="G29" i="243"/>
  <c r="O28" i="243"/>
  <c r="K28" i="243"/>
  <c r="S27" i="243"/>
  <c r="G27" i="243"/>
  <c r="S26" i="243"/>
  <c r="O26" i="243"/>
  <c r="K26" i="243"/>
  <c r="G26" i="243"/>
  <c r="C26" i="243"/>
  <c r="S25" i="243"/>
  <c r="O25" i="243"/>
  <c r="K25" i="243"/>
  <c r="G25" i="243"/>
  <c r="C25" i="243"/>
  <c r="S24" i="243"/>
  <c r="O24" i="243"/>
  <c r="K24" i="243"/>
  <c r="S23" i="243"/>
  <c r="C23" i="243"/>
  <c r="O22" i="243"/>
  <c r="K22" i="243"/>
  <c r="G22" i="243"/>
  <c r="C22" i="243"/>
  <c r="S21" i="243"/>
  <c r="O21" i="243"/>
  <c r="K21" i="243"/>
  <c r="G21" i="243"/>
  <c r="S20" i="243"/>
  <c r="O20" i="243"/>
  <c r="K20" i="243"/>
  <c r="G20" i="243"/>
  <c r="C20" i="243"/>
  <c r="S19" i="243"/>
  <c r="C19" i="243"/>
  <c r="S18" i="243"/>
  <c r="O18" i="243"/>
  <c r="K18" i="243"/>
  <c r="G18" i="243"/>
  <c r="C18" i="243"/>
  <c r="S17" i="243"/>
  <c r="O17" i="243"/>
  <c r="K17" i="243"/>
  <c r="G17" i="243"/>
  <c r="C17" i="243"/>
  <c r="S16" i="243"/>
  <c r="O16" i="243"/>
  <c r="K16" i="243"/>
  <c r="G16" i="243"/>
  <c r="C16" i="243"/>
  <c r="S15" i="243"/>
  <c r="C15" i="243"/>
  <c r="S14" i="243"/>
  <c r="G14" i="243"/>
  <c r="C14" i="243"/>
  <c r="S13" i="243"/>
  <c r="O13" i="243"/>
  <c r="K13" i="243"/>
  <c r="G13" i="243"/>
  <c r="S12" i="243"/>
  <c r="O12" i="243"/>
  <c r="K12" i="243"/>
  <c r="G12" i="243"/>
  <c r="S11" i="243"/>
  <c r="O11" i="243"/>
  <c r="K11" i="243"/>
  <c r="C11" i="243"/>
  <c r="S10" i="243"/>
  <c r="G10" i="243"/>
  <c r="C10" i="243"/>
  <c r="S9" i="243"/>
  <c r="O9" i="243"/>
  <c r="K9" i="243"/>
  <c r="G9" i="243"/>
  <c r="C9" i="243"/>
  <c r="S8" i="243"/>
  <c r="O8" i="243"/>
  <c r="K8" i="243"/>
  <c r="G8" i="243"/>
  <c r="C8" i="243"/>
  <c r="S7" i="243"/>
  <c r="O7" i="243"/>
  <c r="K7" i="243"/>
  <c r="C7" i="243"/>
  <c r="G6" i="243"/>
  <c r="C6" i="243"/>
  <c r="S5" i="243"/>
  <c r="O5" i="243"/>
  <c r="K5" i="243"/>
  <c r="G5" i="243"/>
  <c r="C5" i="243"/>
  <c r="S4" i="243"/>
  <c r="O4" i="243"/>
  <c r="K4" i="243"/>
  <c r="G4" i="243"/>
  <c r="S3" i="243"/>
  <c r="O3" i="243"/>
  <c r="K3" i="243"/>
  <c r="S2" i="243"/>
  <c r="C47" i="242"/>
  <c r="C46" i="242"/>
  <c r="C45" i="242"/>
  <c r="C44" i="242"/>
  <c r="C41" i="242"/>
  <c r="C40" i="242"/>
  <c r="C39" i="242"/>
  <c r="C38" i="242"/>
  <c r="C37" i="242"/>
  <c r="C36" i="242"/>
  <c r="C33" i="242"/>
  <c r="C32" i="242"/>
  <c r="C31" i="242"/>
  <c r="S114" i="242"/>
  <c r="O114" i="242"/>
  <c r="K114" i="242"/>
  <c r="S113" i="242"/>
  <c r="O113" i="242"/>
  <c r="K113" i="242"/>
  <c r="S112" i="242"/>
  <c r="O112" i="242"/>
  <c r="K112" i="242"/>
  <c r="S111" i="242"/>
  <c r="O111" i="242"/>
  <c r="K111" i="242"/>
  <c r="S110" i="242"/>
  <c r="O110" i="242"/>
  <c r="K110" i="242"/>
  <c r="S109" i="242"/>
  <c r="O109" i="242"/>
  <c r="K109" i="242"/>
  <c r="S108" i="242"/>
  <c r="O108" i="242"/>
  <c r="K108" i="242"/>
  <c r="S107" i="242"/>
  <c r="O107" i="242"/>
  <c r="K107" i="242"/>
  <c r="S106" i="242"/>
  <c r="O106" i="242"/>
  <c r="K106" i="242"/>
  <c r="G106" i="242"/>
  <c r="S105" i="242"/>
  <c r="O105" i="242"/>
  <c r="K105" i="242"/>
  <c r="G105" i="242"/>
  <c r="S104" i="242"/>
  <c r="O104" i="242"/>
  <c r="K104" i="242"/>
  <c r="G104" i="242"/>
  <c r="S103" i="242"/>
  <c r="O103" i="242"/>
  <c r="K103" i="242"/>
  <c r="G103" i="242"/>
  <c r="S102" i="242"/>
  <c r="O102" i="242"/>
  <c r="K102" i="242"/>
  <c r="G102" i="242"/>
  <c r="S101" i="242"/>
  <c r="O101" i="242"/>
  <c r="K101" i="242"/>
  <c r="G101" i="242"/>
  <c r="S100" i="242"/>
  <c r="O100" i="242"/>
  <c r="K100" i="242"/>
  <c r="G100" i="242"/>
  <c r="S99" i="242"/>
  <c r="O99" i="242"/>
  <c r="K99" i="242"/>
  <c r="G99" i="242"/>
  <c r="S98" i="242"/>
  <c r="O98" i="242"/>
  <c r="K98" i="242"/>
  <c r="G98" i="242"/>
  <c r="S97" i="242"/>
  <c r="O97" i="242"/>
  <c r="K97" i="242"/>
  <c r="G97" i="242"/>
  <c r="S96" i="242"/>
  <c r="O96" i="242"/>
  <c r="K96" i="242"/>
  <c r="G96" i="242"/>
  <c r="S95" i="242"/>
  <c r="O95" i="242"/>
  <c r="K95" i="242"/>
  <c r="G95" i="242"/>
  <c r="G94" i="242"/>
  <c r="S93" i="242"/>
  <c r="O93" i="242"/>
  <c r="K93" i="242"/>
  <c r="G93" i="242"/>
  <c r="S92" i="242"/>
  <c r="O92" i="242"/>
  <c r="K92" i="242"/>
  <c r="G92" i="242"/>
  <c r="S91" i="242"/>
  <c r="O91" i="242"/>
  <c r="K91" i="242"/>
  <c r="G91" i="242"/>
  <c r="S90" i="242"/>
  <c r="O90" i="242"/>
  <c r="K90" i="242"/>
  <c r="G90" i="242"/>
  <c r="S89" i="242"/>
  <c r="O89" i="242"/>
  <c r="K89" i="242"/>
  <c r="G89" i="242"/>
  <c r="S88" i="242"/>
  <c r="O88" i="242"/>
  <c r="K88" i="242"/>
  <c r="G88" i="242"/>
  <c r="S87" i="242"/>
  <c r="O87" i="242"/>
  <c r="K87" i="242"/>
  <c r="G87" i="242"/>
  <c r="S86" i="242"/>
  <c r="O86" i="242"/>
  <c r="K86" i="242"/>
  <c r="G86" i="242"/>
  <c r="S85" i="242"/>
  <c r="O85" i="242"/>
  <c r="K85" i="242"/>
  <c r="G85" i="242"/>
  <c r="S84" i="242"/>
  <c r="O84" i="242"/>
  <c r="K84" i="242"/>
  <c r="G84" i="242"/>
  <c r="S83" i="242"/>
  <c r="O83" i="242"/>
  <c r="K83" i="242"/>
  <c r="G83" i="242"/>
  <c r="S82" i="242"/>
  <c r="O82" i="242"/>
  <c r="K82" i="242"/>
  <c r="G82" i="242"/>
  <c r="S81" i="242"/>
  <c r="O81" i="242"/>
  <c r="K81" i="242"/>
  <c r="G81" i="242"/>
  <c r="S80" i="242"/>
  <c r="O80" i="242"/>
  <c r="K80" i="242"/>
  <c r="G80" i="242"/>
  <c r="S79" i="242"/>
  <c r="O79" i="242"/>
  <c r="K79" i="242"/>
  <c r="G79" i="242"/>
  <c r="S78" i="242"/>
  <c r="O78" i="242"/>
  <c r="K78" i="242"/>
  <c r="G78" i="242"/>
  <c r="C78" i="242"/>
  <c r="S77" i="242"/>
  <c r="O77" i="242"/>
  <c r="K77" i="242"/>
  <c r="G77" i="242"/>
  <c r="C77" i="242"/>
  <c r="S76" i="242"/>
  <c r="O76" i="242"/>
  <c r="K76" i="242"/>
  <c r="G76" i="242"/>
  <c r="C76" i="242"/>
  <c r="S75" i="242"/>
  <c r="O75" i="242"/>
  <c r="K75" i="242"/>
  <c r="G75" i="242"/>
  <c r="C75" i="242"/>
  <c r="S74" i="242"/>
  <c r="O74" i="242"/>
  <c r="K74" i="242"/>
  <c r="G74" i="242"/>
  <c r="C74" i="242"/>
  <c r="G73" i="242"/>
  <c r="C73" i="242"/>
  <c r="O67" i="242"/>
  <c r="O65" i="242"/>
  <c r="K65" i="242"/>
  <c r="K64" i="242"/>
  <c r="O63" i="242"/>
  <c r="K63" i="242"/>
  <c r="O61" i="242"/>
  <c r="K61" i="242"/>
  <c r="K60" i="242"/>
  <c r="O59" i="242"/>
  <c r="K59" i="242"/>
  <c r="O56" i="242"/>
  <c r="K56" i="242"/>
  <c r="O55" i="242"/>
  <c r="K55" i="242"/>
  <c r="O54" i="242"/>
  <c r="K54" i="242"/>
  <c r="G53" i="242"/>
  <c r="C53" i="242"/>
  <c r="K52" i="242"/>
  <c r="G52" i="242"/>
  <c r="C52" i="242"/>
  <c r="O51" i="242"/>
  <c r="K51" i="242"/>
  <c r="G51" i="242"/>
  <c r="C51" i="242"/>
  <c r="O50" i="242"/>
  <c r="K50" i="242"/>
  <c r="C50" i="242"/>
  <c r="O49" i="242"/>
  <c r="G49" i="242"/>
  <c r="G48" i="242"/>
  <c r="O47" i="242"/>
  <c r="K47" i="242"/>
  <c r="G47" i="242"/>
  <c r="B47" i="242"/>
  <c r="O46" i="242"/>
  <c r="K46" i="242"/>
  <c r="B46" i="242"/>
  <c r="O45" i="242"/>
  <c r="K45" i="242"/>
  <c r="B45" i="242"/>
  <c r="G44" i="242"/>
  <c r="B44" i="242"/>
  <c r="O43" i="242"/>
  <c r="K43" i="242"/>
  <c r="G43" i="242"/>
  <c r="O42" i="242"/>
  <c r="K42" i="242"/>
  <c r="G42" i="242"/>
  <c r="O41" i="242"/>
  <c r="K41" i="242"/>
  <c r="B41" i="242"/>
  <c r="G40" i="242"/>
  <c r="B40" i="242"/>
  <c r="S39" i="242"/>
  <c r="O39" i="242"/>
  <c r="K39" i="242"/>
  <c r="G39" i="242"/>
  <c r="B39" i="242"/>
  <c r="S38" i="242"/>
  <c r="O38" i="242"/>
  <c r="K38" i="242"/>
  <c r="G38" i="242"/>
  <c r="B38" i="242"/>
  <c r="S37" i="242"/>
  <c r="O37" i="242"/>
  <c r="K37" i="242"/>
  <c r="B37" i="242"/>
  <c r="S36" i="242"/>
  <c r="G36" i="242"/>
  <c r="B36" i="242"/>
  <c r="S35" i="242"/>
  <c r="G35" i="242"/>
  <c r="O34" i="242"/>
  <c r="K34" i="242"/>
  <c r="G34" i="242"/>
  <c r="S33" i="242"/>
  <c r="O33" i="242"/>
  <c r="K33" i="242"/>
  <c r="B33" i="242"/>
  <c r="S32" i="242"/>
  <c r="O32" i="242"/>
  <c r="K32" i="242"/>
  <c r="B32" i="242"/>
  <c r="S31" i="242"/>
  <c r="G31" i="242"/>
  <c r="B31" i="242"/>
  <c r="S30" i="242"/>
  <c r="O30" i="242"/>
  <c r="K30" i="242"/>
  <c r="G30" i="242"/>
  <c r="S29" i="242"/>
  <c r="O29" i="242"/>
  <c r="K29" i="242"/>
  <c r="G29" i="242"/>
  <c r="O28" i="242"/>
  <c r="K28" i="242"/>
  <c r="S27" i="242"/>
  <c r="G27" i="242"/>
  <c r="S26" i="242"/>
  <c r="O26" i="242"/>
  <c r="K26" i="242"/>
  <c r="G26" i="242"/>
  <c r="C26" i="242"/>
  <c r="S25" i="242"/>
  <c r="O25" i="242"/>
  <c r="K25" i="242"/>
  <c r="G25" i="242"/>
  <c r="C25" i="242"/>
  <c r="S24" i="242"/>
  <c r="O24" i="242"/>
  <c r="K24" i="242"/>
  <c r="S23" i="242"/>
  <c r="C23" i="242"/>
  <c r="O22" i="242"/>
  <c r="K22" i="242"/>
  <c r="G22" i="242"/>
  <c r="C22" i="242"/>
  <c r="S21" i="242"/>
  <c r="O21" i="242"/>
  <c r="K21" i="242"/>
  <c r="G21" i="242"/>
  <c r="S20" i="242"/>
  <c r="O20" i="242"/>
  <c r="K20" i="242"/>
  <c r="G20" i="242"/>
  <c r="C20" i="242"/>
  <c r="S19" i="242"/>
  <c r="C19" i="242"/>
  <c r="S18" i="242"/>
  <c r="O18" i="242"/>
  <c r="K18" i="242"/>
  <c r="G18" i="242"/>
  <c r="C18" i="242"/>
  <c r="S17" i="242"/>
  <c r="O17" i="242"/>
  <c r="K17" i="242"/>
  <c r="G17" i="242"/>
  <c r="C17" i="242"/>
  <c r="S16" i="242"/>
  <c r="O16" i="242"/>
  <c r="K16" i="242"/>
  <c r="G16" i="242"/>
  <c r="C16" i="242"/>
  <c r="S15" i="242"/>
  <c r="C15" i="242"/>
  <c r="S14" i="242"/>
  <c r="G14" i="242"/>
  <c r="C14" i="242"/>
  <c r="S13" i="242"/>
  <c r="O13" i="242"/>
  <c r="K13" i="242"/>
  <c r="G13" i="242"/>
  <c r="S12" i="242"/>
  <c r="O12" i="242"/>
  <c r="K12" i="242"/>
  <c r="G12" i="242"/>
  <c r="S11" i="242"/>
  <c r="O11" i="242"/>
  <c r="K11" i="242"/>
  <c r="C11" i="242"/>
  <c r="S10" i="242"/>
  <c r="G10" i="242"/>
  <c r="C10" i="242"/>
  <c r="S9" i="242"/>
  <c r="O9" i="242"/>
  <c r="K9" i="242"/>
  <c r="G9" i="242"/>
  <c r="C9" i="242"/>
  <c r="S8" i="242"/>
  <c r="O8" i="242"/>
  <c r="K8" i="242"/>
  <c r="G8" i="242"/>
  <c r="C8" i="242"/>
  <c r="S7" i="242"/>
  <c r="O7" i="242"/>
  <c r="K7" i="242"/>
  <c r="C7" i="242"/>
  <c r="G6" i="242"/>
  <c r="C6" i="242"/>
  <c r="S5" i="242"/>
  <c r="O5" i="242"/>
  <c r="K5" i="242"/>
  <c r="G5" i="242"/>
  <c r="C5" i="242"/>
  <c r="S4" i="242"/>
  <c r="O4" i="242"/>
  <c r="K4" i="242"/>
  <c r="G4" i="242"/>
  <c r="S3" i="242"/>
  <c r="O3" i="242"/>
  <c r="K3" i="242"/>
  <c r="S2" i="242"/>
  <c r="C47" i="241"/>
  <c r="C46" i="241"/>
  <c r="C45" i="241"/>
  <c r="C44" i="241"/>
  <c r="C41" i="241"/>
  <c r="C40" i="241"/>
  <c r="C39" i="241"/>
  <c r="C38" i="241"/>
  <c r="C37" i="241"/>
  <c r="C36" i="241"/>
  <c r="C33" i="241"/>
  <c r="C32" i="241"/>
  <c r="C31" i="241"/>
  <c r="S114" i="241"/>
  <c r="O114" i="241"/>
  <c r="K114" i="241"/>
  <c r="S113" i="241"/>
  <c r="O113" i="241"/>
  <c r="K113" i="241"/>
  <c r="S112" i="241"/>
  <c r="O112" i="241"/>
  <c r="K112" i="241"/>
  <c r="S111" i="241"/>
  <c r="O111" i="241"/>
  <c r="K111" i="241"/>
  <c r="S110" i="241"/>
  <c r="O110" i="241"/>
  <c r="K110" i="241"/>
  <c r="S109" i="241"/>
  <c r="O109" i="241"/>
  <c r="K109" i="241"/>
  <c r="S108" i="241"/>
  <c r="O108" i="241"/>
  <c r="K108" i="241"/>
  <c r="S107" i="241"/>
  <c r="O107" i="241"/>
  <c r="K107" i="241"/>
  <c r="S106" i="241"/>
  <c r="O106" i="241"/>
  <c r="K106" i="241"/>
  <c r="G106" i="241"/>
  <c r="S105" i="241"/>
  <c r="O105" i="241"/>
  <c r="K105" i="241"/>
  <c r="G105" i="241"/>
  <c r="S104" i="241"/>
  <c r="O104" i="241"/>
  <c r="K104" i="241"/>
  <c r="G104" i="241"/>
  <c r="S103" i="241"/>
  <c r="O103" i="241"/>
  <c r="K103" i="241"/>
  <c r="G103" i="241"/>
  <c r="S102" i="241"/>
  <c r="O102" i="241"/>
  <c r="K102" i="241"/>
  <c r="G102" i="241"/>
  <c r="S101" i="241"/>
  <c r="O101" i="241"/>
  <c r="K101" i="241"/>
  <c r="G101" i="241"/>
  <c r="S100" i="241"/>
  <c r="O100" i="241"/>
  <c r="K100" i="241"/>
  <c r="G100" i="241"/>
  <c r="S99" i="241"/>
  <c r="O99" i="241"/>
  <c r="K99" i="241"/>
  <c r="G99" i="241"/>
  <c r="S98" i="241"/>
  <c r="O98" i="241"/>
  <c r="K98" i="241"/>
  <c r="G98" i="241"/>
  <c r="S97" i="241"/>
  <c r="O97" i="241"/>
  <c r="K97" i="241"/>
  <c r="G97" i="241"/>
  <c r="S96" i="241"/>
  <c r="O96" i="241"/>
  <c r="K96" i="241"/>
  <c r="G96" i="241"/>
  <c r="S95" i="241"/>
  <c r="O95" i="241"/>
  <c r="K95" i="241"/>
  <c r="G95" i="241"/>
  <c r="G94" i="241"/>
  <c r="S93" i="241"/>
  <c r="O93" i="241"/>
  <c r="K93" i="241"/>
  <c r="G93" i="241"/>
  <c r="S92" i="241"/>
  <c r="O92" i="241"/>
  <c r="K92" i="241"/>
  <c r="G92" i="241"/>
  <c r="S91" i="241"/>
  <c r="O91" i="241"/>
  <c r="K91" i="241"/>
  <c r="G91" i="241"/>
  <c r="S90" i="241"/>
  <c r="O90" i="241"/>
  <c r="K90" i="241"/>
  <c r="G90" i="241"/>
  <c r="S89" i="241"/>
  <c r="O89" i="241"/>
  <c r="K89" i="241"/>
  <c r="G89" i="241"/>
  <c r="S88" i="241"/>
  <c r="O88" i="241"/>
  <c r="K88" i="241"/>
  <c r="G88" i="241"/>
  <c r="S87" i="241"/>
  <c r="O87" i="241"/>
  <c r="K87" i="241"/>
  <c r="G87" i="241"/>
  <c r="S86" i="241"/>
  <c r="O86" i="241"/>
  <c r="K86" i="241"/>
  <c r="G86" i="241"/>
  <c r="S85" i="241"/>
  <c r="O85" i="241"/>
  <c r="K85" i="241"/>
  <c r="G85" i="241"/>
  <c r="S84" i="241"/>
  <c r="O84" i="241"/>
  <c r="K84" i="241"/>
  <c r="G84" i="241"/>
  <c r="S83" i="241"/>
  <c r="O83" i="241"/>
  <c r="K83" i="241"/>
  <c r="G83" i="241"/>
  <c r="S82" i="241"/>
  <c r="O82" i="241"/>
  <c r="K82" i="241"/>
  <c r="G82" i="241"/>
  <c r="S81" i="241"/>
  <c r="O81" i="241"/>
  <c r="K81" i="241"/>
  <c r="G81" i="241"/>
  <c r="S80" i="241"/>
  <c r="O80" i="241"/>
  <c r="K80" i="241"/>
  <c r="G80" i="241"/>
  <c r="S79" i="241"/>
  <c r="O79" i="241"/>
  <c r="K79" i="241"/>
  <c r="G79" i="241"/>
  <c r="S78" i="241"/>
  <c r="O78" i="241"/>
  <c r="K78" i="241"/>
  <c r="G78" i="241"/>
  <c r="C78" i="241"/>
  <c r="S77" i="241"/>
  <c r="O77" i="241"/>
  <c r="K77" i="241"/>
  <c r="G77" i="241"/>
  <c r="C77" i="241"/>
  <c r="S76" i="241"/>
  <c r="O76" i="241"/>
  <c r="K76" i="241"/>
  <c r="G76" i="241"/>
  <c r="C76" i="241"/>
  <c r="S75" i="241"/>
  <c r="O75" i="241"/>
  <c r="K75" i="241"/>
  <c r="G75" i="241"/>
  <c r="C75" i="241"/>
  <c r="S74" i="241"/>
  <c r="O74" i="241"/>
  <c r="K74" i="241"/>
  <c r="G74" i="241"/>
  <c r="C74" i="241"/>
  <c r="G73" i="241"/>
  <c r="C73" i="241"/>
  <c r="O67" i="241"/>
  <c r="O65" i="241"/>
  <c r="K65" i="241"/>
  <c r="K64" i="241"/>
  <c r="O63" i="241"/>
  <c r="K63" i="241"/>
  <c r="O61" i="241"/>
  <c r="K61" i="241"/>
  <c r="K60" i="241"/>
  <c r="O59" i="241"/>
  <c r="K59" i="241"/>
  <c r="O56" i="241"/>
  <c r="K56" i="241"/>
  <c r="O55" i="241"/>
  <c r="K55" i="241"/>
  <c r="O54" i="241"/>
  <c r="K54" i="241"/>
  <c r="G53" i="241"/>
  <c r="C53" i="241"/>
  <c r="K52" i="241"/>
  <c r="G52" i="241"/>
  <c r="C52" i="241"/>
  <c r="O51" i="241"/>
  <c r="K51" i="241"/>
  <c r="G51" i="241"/>
  <c r="C51" i="241"/>
  <c r="O50" i="241"/>
  <c r="K50" i="241"/>
  <c r="C50" i="241"/>
  <c r="O49" i="241"/>
  <c r="G49" i="241"/>
  <c r="G48" i="241"/>
  <c r="O47" i="241"/>
  <c r="K47" i="241"/>
  <c r="G47" i="241"/>
  <c r="B47" i="241"/>
  <c r="O46" i="241"/>
  <c r="K46" i="241"/>
  <c r="B46" i="241"/>
  <c r="O45" i="241"/>
  <c r="K45" i="241"/>
  <c r="B45" i="241"/>
  <c r="G44" i="241"/>
  <c r="B44" i="241"/>
  <c r="O43" i="241"/>
  <c r="K43" i="241"/>
  <c r="G43" i="241"/>
  <c r="O42" i="241"/>
  <c r="K42" i="241"/>
  <c r="G42" i="241"/>
  <c r="O41" i="241"/>
  <c r="K41" i="241"/>
  <c r="B41" i="241"/>
  <c r="G40" i="241"/>
  <c r="B40" i="241"/>
  <c r="S39" i="241"/>
  <c r="O39" i="241"/>
  <c r="K39" i="241"/>
  <c r="G39" i="241"/>
  <c r="B39" i="241"/>
  <c r="S38" i="241"/>
  <c r="O38" i="241"/>
  <c r="K38" i="241"/>
  <c r="G38" i="241"/>
  <c r="B38" i="241"/>
  <c r="S37" i="241"/>
  <c r="O37" i="241"/>
  <c r="K37" i="241"/>
  <c r="B37" i="241"/>
  <c r="S36" i="241"/>
  <c r="G36" i="241"/>
  <c r="B36" i="241"/>
  <c r="S35" i="241"/>
  <c r="G35" i="241"/>
  <c r="O34" i="241"/>
  <c r="K34" i="241"/>
  <c r="G34" i="241"/>
  <c r="S33" i="241"/>
  <c r="O33" i="241"/>
  <c r="K33" i="241"/>
  <c r="B33" i="241"/>
  <c r="S32" i="241"/>
  <c r="O32" i="241"/>
  <c r="K32" i="241"/>
  <c r="B32" i="241"/>
  <c r="S31" i="241"/>
  <c r="G31" i="241"/>
  <c r="B31" i="241"/>
  <c r="S30" i="241"/>
  <c r="O30" i="241"/>
  <c r="K30" i="241"/>
  <c r="G30" i="241"/>
  <c r="S29" i="241"/>
  <c r="O29" i="241"/>
  <c r="K29" i="241"/>
  <c r="G29" i="241"/>
  <c r="O28" i="241"/>
  <c r="K28" i="241"/>
  <c r="S27" i="241"/>
  <c r="G27" i="241"/>
  <c r="S26" i="241"/>
  <c r="O26" i="241"/>
  <c r="K26" i="241"/>
  <c r="G26" i="241"/>
  <c r="C26" i="241"/>
  <c r="S25" i="241"/>
  <c r="O25" i="241"/>
  <c r="K25" i="241"/>
  <c r="G25" i="241"/>
  <c r="C25" i="241"/>
  <c r="S24" i="241"/>
  <c r="O24" i="241"/>
  <c r="K24" i="241"/>
  <c r="S23" i="241"/>
  <c r="C23" i="241"/>
  <c r="O22" i="241"/>
  <c r="K22" i="241"/>
  <c r="G22" i="241"/>
  <c r="C22" i="241"/>
  <c r="S21" i="241"/>
  <c r="O21" i="241"/>
  <c r="K21" i="241"/>
  <c r="G21" i="241"/>
  <c r="S20" i="241"/>
  <c r="O20" i="241"/>
  <c r="K20" i="241"/>
  <c r="G20" i="241"/>
  <c r="C20" i="241"/>
  <c r="S19" i="241"/>
  <c r="C19" i="241"/>
  <c r="S18" i="241"/>
  <c r="O18" i="241"/>
  <c r="K18" i="241"/>
  <c r="G18" i="241"/>
  <c r="C18" i="241"/>
  <c r="S17" i="241"/>
  <c r="O17" i="241"/>
  <c r="K17" i="241"/>
  <c r="G17" i="241"/>
  <c r="C17" i="241"/>
  <c r="S16" i="241"/>
  <c r="O16" i="241"/>
  <c r="K16" i="241"/>
  <c r="G16" i="241"/>
  <c r="C16" i="241"/>
  <c r="S15" i="241"/>
  <c r="C15" i="241"/>
  <c r="S14" i="241"/>
  <c r="G14" i="241"/>
  <c r="C14" i="241"/>
  <c r="S13" i="241"/>
  <c r="O13" i="241"/>
  <c r="K13" i="241"/>
  <c r="G13" i="241"/>
  <c r="S12" i="241"/>
  <c r="O12" i="241"/>
  <c r="K12" i="241"/>
  <c r="G12" i="241"/>
  <c r="S11" i="241"/>
  <c r="O11" i="241"/>
  <c r="K11" i="241"/>
  <c r="C11" i="241"/>
  <c r="S10" i="241"/>
  <c r="G10" i="241"/>
  <c r="C10" i="241"/>
  <c r="S9" i="241"/>
  <c r="O9" i="241"/>
  <c r="K9" i="241"/>
  <c r="G9" i="241"/>
  <c r="C9" i="241"/>
  <c r="S8" i="241"/>
  <c r="O8" i="241"/>
  <c r="K8" i="241"/>
  <c r="G8" i="241"/>
  <c r="C8" i="241"/>
  <c r="S7" i="241"/>
  <c r="O7" i="241"/>
  <c r="K7" i="241"/>
  <c r="C7" i="241"/>
  <c r="G6" i="241"/>
  <c r="C6" i="241"/>
  <c r="S5" i="241"/>
  <c r="O5" i="241"/>
  <c r="K5" i="241"/>
  <c r="G5" i="241"/>
  <c r="C5" i="241"/>
  <c r="S4" i="241"/>
  <c r="O4" i="241"/>
  <c r="K4" i="241"/>
  <c r="G4" i="241"/>
  <c r="S3" i="241"/>
  <c r="O3" i="241"/>
  <c r="K3" i="241"/>
  <c r="S2" i="241"/>
  <c r="C47" i="240"/>
  <c r="C46" i="240"/>
  <c r="C45" i="240"/>
  <c r="C44" i="240"/>
  <c r="C41" i="240"/>
  <c r="C40" i="240"/>
  <c r="C39" i="240"/>
  <c r="C38" i="240"/>
  <c r="C37" i="240"/>
  <c r="C36" i="240"/>
  <c r="C33" i="240"/>
  <c r="C32" i="240"/>
  <c r="C31" i="240"/>
  <c r="S114" i="240"/>
  <c r="O114" i="240"/>
  <c r="K114" i="240"/>
  <c r="S113" i="240"/>
  <c r="O113" i="240"/>
  <c r="K113" i="240"/>
  <c r="S112" i="240"/>
  <c r="O112" i="240"/>
  <c r="K112" i="240"/>
  <c r="S111" i="240"/>
  <c r="O111" i="240"/>
  <c r="K111" i="240"/>
  <c r="S110" i="240"/>
  <c r="O110" i="240"/>
  <c r="K110" i="240"/>
  <c r="S109" i="240"/>
  <c r="O109" i="240"/>
  <c r="K109" i="240"/>
  <c r="S108" i="240"/>
  <c r="O108" i="240"/>
  <c r="K108" i="240"/>
  <c r="S107" i="240"/>
  <c r="O107" i="240"/>
  <c r="K107" i="240"/>
  <c r="S106" i="240"/>
  <c r="O106" i="240"/>
  <c r="K106" i="240"/>
  <c r="G106" i="240"/>
  <c r="S105" i="240"/>
  <c r="O105" i="240"/>
  <c r="K105" i="240"/>
  <c r="G105" i="240"/>
  <c r="S104" i="240"/>
  <c r="O104" i="240"/>
  <c r="K104" i="240"/>
  <c r="G104" i="240"/>
  <c r="S103" i="240"/>
  <c r="O103" i="240"/>
  <c r="K103" i="240"/>
  <c r="G103" i="240"/>
  <c r="S102" i="240"/>
  <c r="O102" i="240"/>
  <c r="K102" i="240"/>
  <c r="G102" i="240"/>
  <c r="S101" i="240"/>
  <c r="O101" i="240"/>
  <c r="K101" i="240"/>
  <c r="G101" i="240"/>
  <c r="S100" i="240"/>
  <c r="O100" i="240"/>
  <c r="K100" i="240"/>
  <c r="G100" i="240"/>
  <c r="S99" i="240"/>
  <c r="O99" i="240"/>
  <c r="K99" i="240"/>
  <c r="G99" i="240"/>
  <c r="S98" i="240"/>
  <c r="O98" i="240"/>
  <c r="K98" i="240"/>
  <c r="G98" i="240"/>
  <c r="S97" i="240"/>
  <c r="O97" i="240"/>
  <c r="K97" i="240"/>
  <c r="G97" i="240"/>
  <c r="S96" i="240"/>
  <c r="O96" i="240"/>
  <c r="K96" i="240"/>
  <c r="G96" i="240"/>
  <c r="S95" i="240"/>
  <c r="O95" i="240"/>
  <c r="K95" i="240"/>
  <c r="G95" i="240"/>
  <c r="G94" i="240"/>
  <c r="S93" i="240"/>
  <c r="O93" i="240"/>
  <c r="K93" i="240"/>
  <c r="G93" i="240"/>
  <c r="S92" i="240"/>
  <c r="O92" i="240"/>
  <c r="K92" i="240"/>
  <c r="G92" i="240"/>
  <c r="S91" i="240"/>
  <c r="O91" i="240"/>
  <c r="K91" i="240"/>
  <c r="G91" i="240"/>
  <c r="S90" i="240"/>
  <c r="O90" i="240"/>
  <c r="K90" i="240"/>
  <c r="G90" i="240"/>
  <c r="S89" i="240"/>
  <c r="O89" i="240"/>
  <c r="K89" i="240"/>
  <c r="G89" i="240"/>
  <c r="S88" i="240"/>
  <c r="O88" i="240"/>
  <c r="K88" i="240"/>
  <c r="G88" i="240"/>
  <c r="S87" i="240"/>
  <c r="O87" i="240"/>
  <c r="K87" i="240"/>
  <c r="G87" i="240"/>
  <c r="S86" i="240"/>
  <c r="O86" i="240"/>
  <c r="K86" i="240"/>
  <c r="G86" i="240"/>
  <c r="S85" i="240"/>
  <c r="O85" i="240"/>
  <c r="K85" i="240"/>
  <c r="G85" i="240"/>
  <c r="S84" i="240"/>
  <c r="O84" i="240"/>
  <c r="K84" i="240"/>
  <c r="G84" i="240"/>
  <c r="S83" i="240"/>
  <c r="O83" i="240"/>
  <c r="K83" i="240"/>
  <c r="G83" i="240"/>
  <c r="S82" i="240"/>
  <c r="O82" i="240"/>
  <c r="K82" i="240"/>
  <c r="G82" i="240"/>
  <c r="S81" i="240"/>
  <c r="O81" i="240"/>
  <c r="K81" i="240"/>
  <c r="G81" i="240"/>
  <c r="S80" i="240"/>
  <c r="O80" i="240"/>
  <c r="K80" i="240"/>
  <c r="G80" i="240"/>
  <c r="S79" i="240"/>
  <c r="O79" i="240"/>
  <c r="K79" i="240"/>
  <c r="G79" i="240"/>
  <c r="S78" i="240"/>
  <c r="O78" i="240"/>
  <c r="K78" i="240"/>
  <c r="G78" i="240"/>
  <c r="C78" i="240"/>
  <c r="S77" i="240"/>
  <c r="O77" i="240"/>
  <c r="K77" i="240"/>
  <c r="G77" i="240"/>
  <c r="C77" i="240"/>
  <c r="S76" i="240"/>
  <c r="O76" i="240"/>
  <c r="K76" i="240"/>
  <c r="G76" i="240"/>
  <c r="C76" i="240"/>
  <c r="S75" i="240"/>
  <c r="O75" i="240"/>
  <c r="K75" i="240"/>
  <c r="G75" i="240"/>
  <c r="C75" i="240"/>
  <c r="S74" i="240"/>
  <c r="O74" i="240"/>
  <c r="K74" i="240"/>
  <c r="G74" i="240"/>
  <c r="C74" i="240"/>
  <c r="G73" i="240"/>
  <c r="C73" i="240"/>
  <c r="O67" i="240"/>
  <c r="O65" i="240"/>
  <c r="K65" i="240"/>
  <c r="K64" i="240"/>
  <c r="O63" i="240"/>
  <c r="K63" i="240"/>
  <c r="O61" i="240"/>
  <c r="K61" i="240"/>
  <c r="K60" i="240"/>
  <c r="O59" i="240"/>
  <c r="K59" i="240"/>
  <c r="O56" i="240"/>
  <c r="K56" i="240"/>
  <c r="O55" i="240"/>
  <c r="K55" i="240"/>
  <c r="O54" i="240"/>
  <c r="K54" i="240"/>
  <c r="G53" i="240"/>
  <c r="C53" i="240"/>
  <c r="K52" i="240"/>
  <c r="G52" i="240"/>
  <c r="C52" i="240"/>
  <c r="O51" i="240"/>
  <c r="K51" i="240"/>
  <c r="G51" i="240"/>
  <c r="C51" i="240"/>
  <c r="O50" i="240"/>
  <c r="K50" i="240"/>
  <c r="C50" i="240"/>
  <c r="O49" i="240"/>
  <c r="G49" i="240"/>
  <c r="G48" i="240"/>
  <c r="O47" i="240"/>
  <c r="K47" i="240"/>
  <c r="G47" i="240"/>
  <c r="B47" i="240"/>
  <c r="O46" i="240"/>
  <c r="K46" i="240"/>
  <c r="B46" i="240"/>
  <c r="O45" i="240"/>
  <c r="K45" i="240"/>
  <c r="B45" i="240"/>
  <c r="G44" i="240"/>
  <c r="B44" i="240"/>
  <c r="O43" i="240"/>
  <c r="K43" i="240"/>
  <c r="G43" i="240"/>
  <c r="O42" i="240"/>
  <c r="K42" i="240"/>
  <c r="G42" i="240"/>
  <c r="O41" i="240"/>
  <c r="K41" i="240"/>
  <c r="B41" i="240"/>
  <c r="G40" i="240"/>
  <c r="B40" i="240"/>
  <c r="S39" i="240"/>
  <c r="O39" i="240"/>
  <c r="K39" i="240"/>
  <c r="G39" i="240"/>
  <c r="B39" i="240"/>
  <c r="S38" i="240"/>
  <c r="O38" i="240"/>
  <c r="K38" i="240"/>
  <c r="G38" i="240"/>
  <c r="B38" i="240"/>
  <c r="S37" i="240"/>
  <c r="O37" i="240"/>
  <c r="K37" i="240"/>
  <c r="B37" i="240"/>
  <c r="S36" i="240"/>
  <c r="G36" i="240"/>
  <c r="B36" i="240"/>
  <c r="S35" i="240"/>
  <c r="G35" i="240"/>
  <c r="O34" i="240"/>
  <c r="K34" i="240"/>
  <c r="G34" i="240"/>
  <c r="S33" i="240"/>
  <c r="O33" i="240"/>
  <c r="K33" i="240"/>
  <c r="B33" i="240"/>
  <c r="S32" i="240"/>
  <c r="O32" i="240"/>
  <c r="K32" i="240"/>
  <c r="B32" i="240"/>
  <c r="S31" i="240"/>
  <c r="G31" i="240"/>
  <c r="B31" i="240"/>
  <c r="S30" i="240"/>
  <c r="O30" i="240"/>
  <c r="K30" i="240"/>
  <c r="G30" i="240"/>
  <c r="S29" i="240"/>
  <c r="O29" i="240"/>
  <c r="K29" i="240"/>
  <c r="G29" i="240"/>
  <c r="O28" i="240"/>
  <c r="K28" i="240"/>
  <c r="S27" i="240"/>
  <c r="G27" i="240"/>
  <c r="S26" i="240"/>
  <c r="O26" i="240"/>
  <c r="K26" i="240"/>
  <c r="G26" i="240"/>
  <c r="C26" i="240"/>
  <c r="S25" i="240"/>
  <c r="O25" i="240"/>
  <c r="K25" i="240"/>
  <c r="G25" i="240"/>
  <c r="C25" i="240"/>
  <c r="S24" i="240"/>
  <c r="O24" i="240"/>
  <c r="K24" i="240"/>
  <c r="S23" i="240"/>
  <c r="C23" i="240"/>
  <c r="O22" i="240"/>
  <c r="K22" i="240"/>
  <c r="G22" i="240"/>
  <c r="C22" i="240"/>
  <c r="S21" i="240"/>
  <c r="O21" i="240"/>
  <c r="K21" i="240"/>
  <c r="G21" i="240"/>
  <c r="S20" i="240"/>
  <c r="O20" i="240"/>
  <c r="K20" i="240"/>
  <c r="G20" i="240"/>
  <c r="C20" i="240"/>
  <c r="S19" i="240"/>
  <c r="C19" i="240"/>
  <c r="S18" i="240"/>
  <c r="O18" i="240"/>
  <c r="K18" i="240"/>
  <c r="G18" i="240"/>
  <c r="C18" i="240"/>
  <c r="S17" i="240"/>
  <c r="O17" i="240"/>
  <c r="K17" i="240"/>
  <c r="G17" i="240"/>
  <c r="C17" i="240"/>
  <c r="S16" i="240"/>
  <c r="O16" i="240"/>
  <c r="K16" i="240"/>
  <c r="G16" i="240"/>
  <c r="C16" i="240"/>
  <c r="S15" i="240"/>
  <c r="C15" i="240"/>
  <c r="S14" i="240"/>
  <c r="G14" i="240"/>
  <c r="C14" i="240"/>
  <c r="S13" i="240"/>
  <c r="O13" i="240"/>
  <c r="K13" i="240"/>
  <c r="G13" i="240"/>
  <c r="S12" i="240"/>
  <c r="O12" i="240"/>
  <c r="K12" i="240"/>
  <c r="G12" i="240"/>
  <c r="S11" i="240"/>
  <c r="O11" i="240"/>
  <c r="K11" i="240"/>
  <c r="C11" i="240"/>
  <c r="S10" i="240"/>
  <c r="G10" i="240"/>
  <c r="C10" i="240"/>
  <c r="S9" i="240"/>
  <c r="O9" i="240"/>
  <c r="K9" i="240"/>
  <c r="G9" i="240"/>
  <c r="C9" i="240"/>
  <c r="S8" i="240"/>
  <c r="O8" i="240"/>
  <c r="K8" i="240"/>
  <c r="G8" i="240"/>
  <c r="C8" i="240"/>
  <c r="S7" i="240"/>
  <c r="O7" i="240"/>
  <c r="K7" i="240"/>
  <c r="C7" i="240"/>
  <c r="G6" i="240"/>
  <c r="C6" i="240"/>
  <c r="S5" i="240"/>
  <c r="O5" i="240"/>
  <c r="K5" i="240"/>
  <c r="G5" i="240"/>
  <c r="C5" i="240"/>
  <c r="S4" i="240"/>
  <c r="O4" i="240"/>
  <c r="K4" i="240"/>
  <c r="G4" i="240"/>
  <c r="S3" i="240"/>
  <c r="O3" i="240"/>
  <c r="K3" i="240"/>
  <c r="S2" i="240"/>
  <c r="C47" i="239"/>
  <c r="C46" i="239"/>
  <c r="C45" i="239"/>
  <c r="C44" i="239"/>
  <c r="C41" i="239"/>
  <c r="C40" i="239"/>
  <c r="C39" i="239"/>
  <c r="C38" i="239"/>
  <c r="C37" i="239"/>
  <c r="C36" i="239"/>
  <c r="C33" i="239"/>
  <c r="C32" i="239"/>
  <c r="C31" i="239"/>
  <c r="S114" i="239"/>
  <c r="O114" i="239"/>
  <c r="K114" i="239"/>
  <c r="S113" i="239"/>
  <c r="O113" i="239"/>
  <c r="K113" i="239"/>
  <c r="S112" i="239"/>
  <c r="O112" i="239"/>
  <c r="K112" i="239"/>
  <c r="S111" i="239"/>
  <c r="O111" i="239"/>
  <c r="K111" i="239"/>
  <c r="S110" i="239"/>
  <c r="O110" i="239"/>
  <c r="K110" i="239"/>
  <c r="S109" i="239"/>
  <c r="O109" i="239"/>
  <c r="K109" i="239"/>
  <c r="S108" i="239"/>
  <c r="O108" i="239"/>
  <c r="K108" i="239"/>
  <c r="S107" i="239"/>
  <c r="O107" i="239"/>
  <c r="K107" i="239"/>
  <c r="S106" i="239"/>
  <c r="O106" i="239"/>
  <c r="K106" i="239"/>
  <c r="G106" i="239"/>
  <c r="S105" i="239"/>
  <c r="O105" i="239"/>
  <c r="K105" i="239"/>
  <c r="G105" i="239"/>
  <c r="S104" i="239"/>
  <c r="O104" i="239"/>
  <c r="K104" i="239"/>
  <c r="G104" i="239"/>
  <c r="S103" i="239"/>
  <c r="O103" i="239"/>
  <c r="K103" i="239"/>
  <c r="G103" i="239"/>
  <c r="S102" i="239"/>
  <c r="O102" i="239"/>
  <c r="K102" i="239"/>
  <c r="G102" i="239"/>
  <c r="S101" i="239"/>
  <c r="O101" i="239"/>
  <c r="K101" i="239"/>
  <c r="G101" i="239"/>
  <c r="S100" i="239"/>
  <c r="O100" i="239"/>
  <c r="K100" i="239"/>
  <c r="G100" i="239"/>
  <c r="S99" i="239"/>
  <c r="O99" i="239"/>
  <c r="K99" i="239"/>
  <c r="G99" i="239"/>
  <c r="S98" i="239"/>
  <c r="O98" i="239"/>
  <c r="K98" i="239"/>
  <c r="G98" i="239"/>
  <c r="S97" i="239"/>
  <c r="O97" i="239"/>
  <c r="K97" i="239"/>
  <c r="G97" i="239"/>
  <c r="S96" i="239"/>
  <c r="O96" i="239"/>
  <c r="K96" i="239"/>
  <c r="G96" i="239"/>
  <c r="S95" i="239"/>
  <c r="O95" i="239"/>
  <c r="K95" i="239"/>
  <c r="G95" i="239"/>
  <c r="G94" i="239"/>
  <c r="S93" i="239"/>
  <c r="O93" i="239"/>
  <c r="K93" i="239"/>
  <c r="G93" i="239"/>
  <c r="S92" i="239"/>
  <c r="O92" i="239"/>
  <c r="K92" i="239"/>
  <c r="G92" i="239"/>
  <c r="S91" i="239"/>
  <c r="O91" i="239"/>
  <c r="K91" i="239"/>
  <c r="G91" i="239"/>
  <c r="S90" i="239"/>
  <c r="O90" i="239"/>
  <c r="K90" i="239"/>
  <c r="G90" i="239"/>
  <c r="S89" i="239"/>
  <c r="O89" i="239"/>
  <c r="K89" i="239"/>
  <c r="G89" i="239"/>
  <c r="S88" i="239"/>
  <c r="O88" i="239"/>
  <c r="K88" i="239"/>
  <c r="G88" i="239"/>
  <c r="S87" i="239"/>
  <c r="O87" i="239"/>
  <c r="K87" i="239"/>
  <c r="G87" i="239"/>
  <c r="S86" i="239"/>
  <c r="O86" i="239"/>
  <c r="K86" i="239"/>
  <c r="G86" i="239"/>
  <c r="S85" i="239"/>
  <c r="O85" i="239"/>
  <c r="K85" i="239"/>
  <c r="G85" i="239"/>
  <c r="S84" i="239"/>
  <c r="O84" i="239"/>
  <c r="K84" i="239"/>
  <c r="G84" i="239"/>
  <c r="S83" i="239"/>
  <c r="O83" i="239"/>
  <c r="K83" i="239"/>
  <c r="G83" i="239"/>
  <c r="S82" i="239"/>
  <c r="O82" i="239"/>
  <c r="K82" i="239"/>
  <c r="G82" i="239"/>
  <c r="S81" i="239"/>
  <c r="O81" i="239"/>
  <c r="K81" i="239"/>
  <c r="G81" i="239"/>
  <c r="S80" i="239"/>
  <c r="O80" i="239"/>
  <c r="K80" i="239"/>
  <c r="G80" i="239"/>
  <c r="S79" i="239"/>
  <c r="O79" i="239"/>
  <c r="K79" i="239"/>
  <c r="G79" i="239"/>
  <c r="S78" i="239"/>
  <c r="O78" i="239"/>
  <c r="K78" i="239"/>
  <c r="G78" i="239"/>
  <c r="C78" i="239"/>
  <c r="S77" i="239"/>
  <c r="O77" i="239"/>
  <c r="K77" i="239"/>
  <c r="G77" i="239"/>
  <c r="C77" i="239"/>
  <c r="S76" i="239"/>
  <c r="O76" i="239"/>
  <c r="K76" i="239"/>
  <c r="G76" i="239"/>
  <c r="C76" i="239"/>
  <c r="S75" i="239"/>
  <c r="O75" i="239"/>
  <c r="K75" i="239"/>
  <c r="G75" i="239"/>
  <c r="C75" i="239"/>
  <c r="S74" i="239"/>
  <c r="O74" i="239"/>
  <c r="K74" i="239"/>
  <c r="G74" i="239"/>
  <c r="C74" i="239"/>
  <c r="G73" i="239"/>
  <c r="C73" i="239"/>
  <c r="O67" i="239"/>
  <c r="O65" i="239"/>
  <c r="K65" i="239"/>
  <c r="K64" i="239"/>
  <c r="O63" i="239"/>
  <c r="K63" i="239"/>
  <c r="O61" i="239"/>
  <c r="K61" i="239"/>
  <c r="K60" i="239"/>
  <c r="O59" i="239"/>
  <c r="K59" i="239"/>
  <c r="O56" i="239"/>
  <c r="K56" i="239"/>
  <c r="O55" i="239"/>
  <c r="K55" i="239"/>
  <c r="O54" i="239"/>
  <c r="K54" i="239"/>
  <c r="G53" i="239"/>
  <c r="C53" i="239"/>
  <c r="K52" i="239"/>
  <c r="G52" i="239"/>
  <c r="C52" i="239"/>
  <c r="O51" i="239"/>
  <c r="K51" i="239"/>
  <c r="G51" i="239"/>
  <c r="C51" i="239"/>
  <c r="O50" i="239"/>
  <c r="K50" i="239"/>
  <c r="C50" i="239"/>
  <c r="O49" i="239"/>
  <c r="G49" i="239"/>
  <c r="G48" i="239"/>
  <c r="O47" i="239"/>
  <c r="K47" i="239"/>
  <c r="G47" i="239"/>
  <c r="B47" i="239"/>
  <c r="O46" i="239"/>
  <c r="K46" i="239"/>
  <c r="B46" i="239"/>
  <c r="O45" i="239"/>
  <c r="K45" i="239"/>
  <c r="B45" i="239"/>
  <c r="G44" i="239"/>
  <c r="B44" i="239"/>
  <c r="O43" i="239"/>
  <c r="K43" i="239"/>
  <c r="G43" i="239"/>
  <c r="O42" i="239"/>
  <c r="K42" i="239"/>
  <c r="G42" i="239"/>
  <c r="O41" i="239"/>
  <c r="K41" i="239"/>
  <c r="B41" i="239"/>
  <c r="G40" i="239"/>
  <c r="B40" i="239"/>
  <c r="S39" i="239"/>
  <c r="O39" i="239"/>
  <c r="K39" i="239"/>
  <c r="G39" i="239"/>
  <c r="B39" i="239"/>
  <c r="S38" i="239"/>
  <c r="O38" i="239"/>
  <c r="K38" i="239"/>
  <c r="G38" i="239"/>
  <c r="B38" i="239"/>
  <c r="S37" i="239"/>
  <c r="O37" i="239"/>
  <c r="K37" i="239"/>
  <c r="B37" i="239"/>
  <c r="S36" i="239"/>
  <c r="G36" i="239"/>
  <c r="B36" i="239"/>
  <c r="S35" i="239"/>
  <c r="G35" i="239"/>
  <c r="O34" i="239"/>
  <c r="K34" i="239"/>
  <c r="G34" i="239"/>
  <c r="S33" i="239"/>
  <c r="O33" i="239"/>
  <c r="K33" i="239"/>
  <c r="B33" i="239"/>
  <c r="S32" i="239"/>
  <c r="O32" i="239"/>
  <c r="K32" i="239"/>
  <c r="B32" i="239"/>
  <c r="S31" i="239"/>
  <c r="G31" i="239"/>
  <c r="B31" i="239"/>
  <c r="S30" i="239"/>
  <c r="O30" i="239"/>
  <c r="K30" i="239"/>
  <c r="G30" i="239"/>
  <c r="S29" i="239"/>
  <c r="O29" i="239"/>
  <c r="K29" i="239"/>
  <c r="G29" i="239"/>
  <c r="O28" i="239"/>
  <c r="K28" i="239"/>
  <c r="S27" i="239"/>
  <c r="G27" i="239"/>
  <c r="S26" i="239"/>
  <c r="O26" i="239"/>
  <c r="K26" i="239"/>
  <c r="G26" i="239"/>
  <c r="C26" i="239"/>
  <c r="S25" i="239"/>
  <c r="O25" i="239"/>
  <c r="K25" i="239"/>
  <c r="G25" i="239"/>
  <c r="C25" i="239"/>
  <c r="S24" i="239"/>
  <c r="O24" i="239"/>
  <c r="K24" i="239"/>
  <c r="S23" i="239"/>
  <c r="C23" i="239"/>
  <c r="O22" i="239"/>
  <c r="K22" i="239"/>
  <c r="G22" i="239"/>
  <c r="C22" i="239"/>
  <c r="S21" i="239"/>
  <c r="O21" i="239"/>
  <c r="K21" i="239"/>
  <c r="G21" i="239"/>
  <c r="S20" i="239"/>
  <c r="O20" i="239"/>
  <c r="K20" i="239"/>
  <c r="G20" i="239"/>
  <c r="C20" i="239"/>
  <c r="S19" i="239"/>
  <c r="C19" i="239"/>
  <c r="S18" i="239"/>
  <c r="O18" i="239"/>
  <c r="K18" i="239"/>
  <c r="G18" i="239"/>
  <c r="C18" i="239"/>
  <c r="S17" i="239"/>
  <c r="O17" i="239"/>
  <c r="K17" i="239"/>
  <c r="G17" i="239"/>
  <c r="C17" i="239"/>
  <c r="S16" i="239"/>
  <c r="O16" i="239"/>
  <c r="K16" i="239"/>
  <c r="G16" i="239"/>
  <c r="C16" i="239"/>
  <c r="S15" i="239"/>
  <c r="C15" i="239"/>
  <c r="S14" i="239"/>
  <c r="G14" i="239"/>
  <c r="C14" i="239"/>
  <c r="S13" i="239"/>
  <c r="O13" i="239"/>
  <c r="K13" i="239"/>
  <c r="G13" i="239"/>
  <c r="S12" i="239"/>
  <c r="O12" i="239"/>
  <c r="K12" i="239"/>
  <c r="G12" i="239"/>
  <c r="S11" i="239"/>
  <c r="O11" i="239"/>
  <c r="K11" i="239"/>
  <c r="C11" i="239"/>
  <c r="S10" i="239"/>
  <c r="G10" i="239"/>
  <c r="C10" i="239"/>
  <c r="S9" i="239"/>
  <c r="O9" i="239"/>
  <c r="K9" i="239"/>
  <c r="G9" i="239"/>
  <c r="C9" i="239"/>
  <c r="S8" i="239"/>
  <c r="O8" i="239"/>
  <c r="K8" i="239"/>
  <c r="G8" i="239"/>
  <c r="C8" i="239"/>
  <c r="S7" i="239"/>
  <c r="O7" i="239"/>
  <c r="K7" i="239"/>
  <c r="C7" i="239"/>
  <c r="G6" i="239"/>
  <c r="C6" i="239"/>
  <c r="S5" i="239"/>
  <c r="O5" i="239"/>
  <c r="K5" i="239"/>
  <c r="G5" i="239"/>
  <c r="C5" i="239"/>
  <c r="S4" i="239"/>
  <c r="O4" i="239"/>
  <c r="K4" i="239"/>
  <c r="G4" i="239"/>
  <c r="S3" i="239"/>
  <c r="O3" i="239"/>
  <c r="K3" i="239"/>
  <c r="S2" i="239"/>
  <c r="C47" i="238"/>
  <c r="C46" i="238"/>
  <c r="C45" i="238"/>
  <c r="C44" i="238"/>
  <c r="C41" i="238"/>
  <c r="C40" i="238"/>
  <c r="C39" i="238"/>
  <c r="C38" i="238"/>
  <c r="C37" i="238"/>
  <c r="C36" i="238"/>
  <c r="C33" i="238"/>
  <c r="C32" i="238"/>
  <c r="C31" i="238"/>
  <c r="S114" i="238"/>
  <c r="O114" i="238"/>
  <c r="K114" i="238"/>
  <c r="S113" i="238"/>
  <c r="O113" i="238"/>
  <c r="K113" i="238"/>
  <c r="S112" i="238"/>
  <c r="O112" i="238"/>
  <c r="K112" i="238"/>
  <c r="S111" i="238"/>
  <c r="O111" i="238"/>
  <c r="K111" i="238"/>
  <c r="S110" i="238"/>
  <c r="O110" i="238"/>
  <c r="K110" i="238"/>
  <c r="S109" i="238"/>
  <c r="O109" i="238"/>
  <c r="K109" i="238"/>
  <c r="S108" i="238"/>
  <c r="O108" i="238"/>
  <c r="K108" i="238"/>
  <c r="S107" i="238"/>
  <c r="O107" i="238"/>
  <c r="K107" i="238"/>
  <c r="S106" i="238"/>
  <c r="O106" i="238"/>
  <c r="K106" i="238"/>
  <c r="G106" i="238"/>
  <c r="S105" i="238"/>
  <c r="O105" i="238"/>
  <c r="K105" i="238"/>
  <c r="G105" i="238"/>
  <c r="S104" i="238"/>
  <c r="O104" i="238"/>
  <c r="K104" i="238"/>
  <c r="G104" i="238"/>
  <c r="S103" i="238"/>
  <c r="O103" i="238"/>
  <c r="K103" i="238"/>
  <c r="G103" i="238"/>
  <c r="S102" i="238"/>
  <c r="O102" i="238"/>
  <c r="K102" i="238"/>
  <c r="G102" i="238"/>
  <c r="S101" i="238"/>
  <c r="O101" i="238"/>
  <c r="K101" i="238"/>
  <c r="G101" i="238"/>
  <c r="S100" i="238"/>
  <c r="O100" i="238"/>
  <c r="K100" i="238"/>
  <c r="G100" i="238"/>
  <c r="S99" i="238"/>
  <c r="O99" i="238"/>
  <c r="K99" i="238"/>
  <c r="G99" i="238"/>
  <c r="S98" i="238"/>
  <c r="O98" i="238"/>
  <c r="K98" i="238"/>
  <c r="G98" i="238"/>
  <c r="S97" i="238"/>
  <c r="O97" i="238"/>
  <c r="K97" i="238"/>
  <c r="G97" i="238"/>
  <c r="S96" i="238"/>
  <c r="O96" i="238"/>
  <c r="K96" i="238"/>
  <c r="G96" i="238"/>
  <c r="S95" i="238"/>
  <c r="O95" i="238"/>
  <c r="K95" i="238"/>
  <c r="G95" i="238"/>
  <c r="G94" i="238"/>
  <c r="S93" i="238"/>
  <c r="O93" i="238"/>
  <c r="K93" i="238"/>
  <c r="G93" i="238"/>
  <c r="S92" i="238"/>
  <c r="O92" i="238"/>
  <c r="K92" i="238"/>
  <c r="G92" i="238"/>
  <c r="S91" i="238"/>
  <c r="O91" i="238"/>
  <c r="K91" i="238"/>
  <c r="G91" i="238"/>
  <c r="S90" i="238"/>
  <c r="O90" i="238"/>
  <c r="K90" i="238"/>
  <c r="G90" i="238"/>
  <c r="S89" i="238"/>
  <c r="O89" i="238"/>
  <c r="K89" i="238"/>
  <c r="G89" i="238"/>
  <c r="S88" i="238"/>
  <c r="O88" i="238"/>
  <c r="K88" i="238"/>
  <c r="G88" i="238"/>
  <c r="S87" i="238"/>
  <c r="O87" i="238"/>
  <c r="K87" i="238"/>
  <c r="G87" i="238"/>
  <c r="S86" i="238"/>
  <c r="O86" i="238"/>
  <c r="K86" i="238"/>
  <c r="G86" i="238"/>
  <c r="S85" i="238"/>
  <c r="O85" i="238"/>
  <c r="K85" i="238"/>
  <c r="G85" i="238"/>
  <c r="S84" i="238"/>
  <c r="O84" i="238"/>
  <c r="K84" i="238"/>
  <c r="G84" i="238"/>
  <c r="S83" i="238"/>
  <c r="O83" i="238"/>
  <c r="K83" i="238"/>
  <c r="G83" i="238"/>
  <c r="S82" i="238"/>
  <c r="O82" i="238"/>
  <c r="K82" i="238"/>
  <c r="G82" i="238"/>
  <c r="S81" i="238"/>
  <c r="O81" i="238"/>
  <c r="K81" i="238"/>
  <c r="G81" i="238"/>
  <c r="S80" i="238"/>
  <c r="O80" i="238"/>
  <c r="K80" i="238"/>
  <c r="G80" i="238"/>
  <c r="S79" i="238"/>
  <c r="O79" i="238"/>
  <c r="K79" i="238"/>
  <c r="G79" i="238"/>
  <c r="S78" i="238"/>
  <c r="O78" i="238"/>
  <c r="K78" i="238"/>
  <c r="G78" i="238"/>
  <c r="C78" i="238"/>
  <c r="S77" i="238"/>
  <c r="O77" i="238"/>
  <c r="K77" i="238"/>
  <c r="G77" i="238"/>
  <c r="C77" i="238"/>
  <c r="S76" i="238"/>
  <c r="O76" i="238"/>
  <c r="K76" i="238"/>
  <c r="G76" i="238"/>
  <c r="C76" i="238"/>
  <c r="S75" i="238"/>
  <c r="O75" i="238"/>
  <c r="K75" i="238"/>
  <c r="G75" i="238"/>
  <c r="C75" i="238"/>
  <c r="S74" i="238"/>
  <c r="O74" i="238"/>
  <c r="K74" i="238"/>
  <c r="G74" i="238"/>
  <c r="C74" i="238"/>
  <c r="G73" i="238"/>
  <c r="C73" i="238"/>
  <c r="O67" i="238"/>
  <c r="O65" i="238"/>
  <c r="K65" i="238"/>
  <c r="K64" i="238"/>
  <c r="O63" i="238"/>
  <c r="K63" i="238"/>
  <c r="O61" i="238"/>
  <c r="K61" i="238"/>
  <c r="K60" i="238"/>
  <c r="O59" i="238"/>
  <c r="K59" i="238"/>
  <c r="O56" i="238"/>
  <c r="K56" i="238"/>
  <c r="O55" i="238"/>
  <c r="K55" i="238"/>
  <c r="O54" i="238"/>
  <c r="K54" i="238"/>
  <c r="G53" i="238"/>
  <c r="C53" i="238"/>
  <c r="K52" i="238"/>
  <c r="G52" i="238"/>
  <c r="C52" i="238"/>
  <c r="O51" i="238"/>
  <c r="K51" i="238"/>
  <c r="G51" i="238"/>
  <c r="C51" i="238"/>
  <c r="O50" i="238"/>
  <c r="K50" i="238"/>
  <c r="C50" i="238"/>
  <c r="O49" i="238"/>
  <c r="G49" i="238"/>
  <c r="G48" i="238"/>
  <c r="O47" i="238"/>
  <c r="K47" i="238"/>
  <c r="G47" i="238"/>
  <c r="B47" i="238"/>
  <c r="O46" i="238"/>
  <c r="K46" i="238"/>
  <c r="B46" i="238"/>
  <c r="O45" i="238"/>
  <c r="K45" i="238"/>
  <c r="B45" i="238"/>
  <c r="G44" i="238"/>
  <c r="B44" i="238"/>
  <c r="O43" i="238"/>
  <c r="K43" i="238"/>
  <c r="G43" i="238"/>
  <c r="O42" i="238"/>
  <c r="K42" i="238"/>
  <c r="G42" i="238"/>
  <c r="O41" i="238"/>
  <c r="K41" i="238"/>
  <c r="B41" i="238"/>
  <c r="G40" i="238"/>
  <c r="B40" i="238"/>
  <c r="S39" i="238"/>
  <c r="O39" i="238"/>
  <c r="K39" i="238"/>
  <c r="G39" i="238"/>
  <c r="B39" i="238"/>
  <c r="S38" i="238"/>
  <c r="O38" i="238"/>
  <c r="K38" i="238"/>
  <c r="G38" i="238"/>
  <c r="B38" i="238"/>
  <c r="S37" i="238"/>
  <c r="O37" i="238"/>
  <c r="K37" i="238"/>
  <c r="B37" i="238"/>
  <c r="S36" i="238"/>
  <c r="G36" i="238"/>
  <c r="B36" i="238"/>
  <c r="S35" i="238"/>
  <c r="G35" i="238"/>
  <c r="O34" i="238"/>
  <c r="K34" i="238"/>
  <c r="G34" i="238"/>
  <c r="S33" i="238"/>
  <c r="O33" i="238"/>
  <c r="K33" i="238"/>
  <c r="B33" i="238"/>
  <c r="S32" i="238"/>
  <c r="O32" i="238"/>
  <c r="K32" i="238"/>
  <c r="B32" i="238"/>
  <c r="S31" i="238"/>
  <c r="G31" i="238"/>
  <c r="B31" i="238"/>
  <c r="S30" i="238"/>
  <c r="O30" i="238"/>
  <c r="K30" i="238"/>
  <c r="G30" i="238"/>
  <c r="S29" i="238"/>
  <c r="O29" i="238"/>
  <c r="K29" i="238"/>
  <c r="G29" i="238"/>
  <c r="O28" i="238"/>
  <c r="K28" i="238"/>
  <c r="S27" i="238"/>
  <c r="G27" i="238"/>
  <c r="S26" i="238"/>
  <c r="O26" i="238"/>
  <c r="K26" i="238"/>
  <c r="G26" i="238"/>
  <c r="C26" i="238"/>
  <c r="S25" i="238"/>
  <c r="O25" i="238"/>
  <c r="K25" i="238"/>
  <c r="G25" i="238"/>
  <c r="C25" i="238"/>
  <c r="S24" i="238"/>
  <c r="O24" i="238"/>
  <c r="K24" i="238"/>
  <c r="S23" i="238"/>
  <c r="C23" i="238"/>
  <c r="O22" i="238"/>
  <c r="K22" i="238"/>
  <c r="G22" i="238"/>
  <c r="C22" i="238"/>
  <c r="S21" i="238"/>
  <c r="O21" i="238"/>
  <c r="K21" i="238"/>
  <c r="G21" i="238"/>
  <c r="S20" i="238"/>
  <c r="O20" i="238"/>
  <c r="K20" i="238"/>
  <c r="G20" i="238"/>
  <c r="C20" i="238"/>
  <c r="S19" i="238"/>
  <c r="S18" i="238"/>
  <c r="O18" i="238"/>
  <c r="K18" i="238"/>
  <c r="G18" i="238"/>
  <c r="C18" i="238"/>
  <c r="S17" i="238"/>
  <c r="O17" i="238"/>
  <c r="K17" i="238"/>
  <c r="G17" i="238"/>
  <c r="C17" i="238"/>
  <c r="S16" i="238"/>
  <c r="O16" i="238"/>
  <c r="K16" i="238"/>
  <c r="G16" i="238"/>
  <c r="C16" i="238"/>
  <c r="S15" i="238"/>
  <c r="C15" i="238"/>
  <c r="S14" i="238"/>
  <c r="G14" i="238"/>
  <c r="C14" i="238"/>
  <c r="S13" i="238"/>
  <c r="O13" i="238"/>
  <c r="K13" i="238"/>
  <c r="G13" i="238"/>
  <c r="S12" i="238"/>
  <c r="O12" i="238"/>
  <c r="K12" i="238"/>
  <c r="G12" i="238"/>
  <c r="S11" i="238"/>
  <c r="O11" i="238"/>
  <c r="K11" i="238"/>
  <c r="C11" i="238"/>
  <c r="S10" i="238"/>
  <c r="G10" i="238"/>
  <c r="S9" i="238"/>
  <c r="O9" i="238"/>
  <c r="K9" i="238"/>
  <c r="G9" i="238"/>
  <c r="C9" i="238"/>
  <c r="S8" i="238"/>
  <c r="O8" i="238"/>
  <c r="K8" i="238"/>
  <c r="G8" i="238"/>
  <c r="C8" i="238"/>
  <c r="S7" i="238"/>
  <c r="O7" i="238"/>
  <c r="K7" i="238"/>
  <c r="C7" i="238"/>
  <c r="G6" i="238"/>
  <c r="C6" i="238"/>
  <c r="S5" i="238"/>
  <c r="O5" i="238"/>
  <c r="K5" i="238"/>
  <c r="G5" i="238"/>
  <c r="C5" i="238"/>
  <c r="S4" i="238"/>
  <c r="O4" i="238"/>
  <c r="K4" i="238"/>
  <c r="G4" i="238"/>
  <c r="S3" i="238"/>
  <c r="O3" i="238"/>
  <c r="K3" i="238"/>
  <c r="S2" i="238"/>
  <c r="R114" i="243"/>
  <c r="N114" i="243"/>
  <c r="J114" i="243"/>
  <c r="R113" i="243"/>
  <c r="N113" i="243"/>
  <c r="J113" i="243"/>
  <c r="R112" i="243"/>
  <c r="N112" i="243"/>
  <c r="J112" i="243"/>
  <c r="R111" i="243"/>
  <c r="N111" i="243"/>
  <c r="J111" i="243"/>
  <c r="R110" i="243"/>
  <c r="N110" i="243"/>
  <c r="J110" i="243"/>
  <c r="R109" i="243"/>
  <c r="N109" i="243"/>
  <c r="J109" i="243"/>
  <c r="R108" i="243"/>
  <c r="N108" i="243"/>
  <c r="J108" i="243"/>
  <c r="R107" i="243"/>
  <c r="N107" i="243"/>
  <c r="J107" i="243"/>
  <c r="R106" i="243"/>
  <c r="N106" i="243"/>
  <c r="J106" i="243"/>
  <c r="E106" i="243"/>
  <c r="R105" i="243"/>
  <c r="N105" i="243"/>
  <c r="J105" i="243"/>
  <c r="E105" i="243"/>
  <c r="R104" i="243"/>
  <c r="N104" i="243"/>
  <c r="J104" i="243"/>
  <c r="E104" i="243"/>
  <c r="R103" i="243"/>
  <c r="N103" i="243"/>
  <c r="J103" i="243"/>
  <c r="E103" i="243"/>
  <c r="R102" i="243"/>
  <c r="N102" i="243"/>
  <c r="J102" i="243"/>
  <c r="E102" i="243"/>
  <c r="R101" i="243"/>
  <c r="N101" i="243"/>
  <c r="J101" i="243"/>
  <c r="E101" i="243"/>
  <c r="R100" i="243"/>
  <c r="N100" i="243"/>
  <c r="J100" i="243"/>
  <c r="E100" i="243"/>
  <c r="R99" i="243"/>
  <c r="N99" i="243"/>
  <c r="J99" i="243"/>
  <c r="E99" i="243"/>
  <c r="R98" i="243"/>
  <c r="N98" i="243"/>
  <c r="J98" i="243"/>
  <c r="E98" i="243"/>
  <c r="R97" i="243"/>
  <c r="N97" i="243"/>
  <c r="J97" i="243"/>
  <c r="E97" i="243"/>
  <c r="R96" i="243"/>
  <c r="N96" i="243"/>
  <c r="J96" i="243"/>
  <c r="E96" i="243"/>
  <c r="R95" i="243"/>
  <c r="N95" i="243"/>
  <c r="J95" i="243"/>
  <c r="E95" i="243"/>
  <c r="Q94" i="243"/>
  <c r="M94" i="243"/>
  <c r="I94" i="243"/>
  <c r="E94" i="243"/>
  <c r="R93" i="243"/>
  <c r="N93" i="243"/>
  <c r="J93" i="243"/>
  <c r="E93" i="243"/>
  <c r="R92" i="243"/>
  <c r="N92" i="243"/>
  <c r="J92" i="243"/>
  <c r="E92" i="243"/>
  <c r="R91" i="243"/>
  <c r="N91" i="243"/>
  <c r="J91" i="243"/>
  <c r="E91" i="243"/>
  <c r="R90" i="243"/>
  <c r="N90" i="243"/>
  <c r="J90" i="243"/>
  <c r="E90" i="243"/>
  <c r="R89" i="243"/>
  <c r="N89" i="243"/>
  <c r="J89" i="243"/>
  <c r="E89" i="243"/>
  <c r="R88" i="243"/>
  <c r="N88" i="243"/>
  <c r="J88" i="243"/>
  <c r="E88" i="243"/>
  <c r="R87" i="243"/>
  <c r="N87" i="243"/>
  <c r="J87" i="243"/>
  <c r="E87" i="243"/>
  <c r="R86" i="243"/>
  <c r="N86" i="243"/>
  <c r="J86" i="243"/>
  <c r="E86" i="243"/>
  <c r="R85" i="243"/>
  <c r="N85" i="243"/>
  <c r="J85" i="243"/>
  <c r="E85" i="243"/>
  <c r="R84" i="243"/>
  <c r="N84" i="243"/>
  <c r="J84" i="243"/>
  <c r="E84" i="243"/>
  <c r="R83" i="243"/>
  <c r="N83" i="243"/>
  <c r="J83" i="243"/>
  <c r="E83" i="243"/>
  <c r="R82" i="243"/>
  <c r="N82" i="243"/>
  <c r="J82" i="243"/>
  <c r="E82" i="243"/>
  <c r="R81" i="243"/>
  <c r="N81" i="243"/>
  <c r="J81" i="243"/>
  <c r="E81" i="243"/>
  <c r="R80" i="243"/>
  <c r="N80" i="243"/>
  <c r="J80" i="243"/>
  <c r="E80" i="243"/>
  <c r="R79" i="243"/>
  <c r="N79" i="243"/>
  <c r="J79" i="243"/>
  <c r="E79" i="243"/>
  <c r="R78" i="243"/>
  <c r="N78" i="243"/>
  <c r="J78" i="243"/>
  <c r="E78" i="243"/>
  <c r="A78" i="243"/>
  <c r="R77" i="243"/>
  <c r="N77" i="243"/>
  <c r="J77" i="243"/>
  <c r="E77" i="243"/>
  <c r="A77" i="243"/>
  <c r="R76" i="243"/>
  <c r="N76" i="243"/>
  <c r="J76" i="243"/>
  <c r="E76" i="243"/>
  <c r="A76" i="243"/>
  <c r="R75" i="243"/>
  <c r="N75" i="243"/>
  <c r="J75" i="243"/>
  <c r="E75" i="243"/>
  <c r="A75" i="243"/>
  <c r="R74" i="243"/>
  <c r="N74" i="243"/>
  <c r="J74" i="243"/>
  <c r="E74" i="243"/>
  <c r="A74" i="243"/>
  <c r="Q73" i="243"/>
  <c r="M73" i="243"/>
  <c r="I73" i="243"/>
  <c r="E73" i="243"/>
  <c r="A73" i="243"/>
  <c r="N67" i="243"/>
  <c r="N66" i="243"/>
  <c r="N65" i="243"/>
  <c r="J65" i="243"/>
  <c r="N64" i="243"/>
  <c r="J64" i="243"/>
  <c r="N63" i="243"/>
  <c r="J63" i="243"/>
  <c r="N62" i="243"/>
  <c r="J62" i="243"/>
  <c r="N61" i="243"/>
  <c r="J61" i="243"/>
  <c r="N60" i="243"/>
  <c r="J60" i="243"/>
  <c r="N59" i="243"/>
  <c r="J59" i="243"/>
  <c r="N58" i="243"/>
  <c r="J58" i="243"/>
  <c r="M57" i="243"/>
  <c r="I57" i="243"/>
  <c r="N56" i="243"/>
  <c r="J56" i="243"/>
  <c r="N55" i="243"/>
  <c r="J55" i="243"/>
  <c r="N54" i="243"/>
  <c r="J54" i="243"/>
  <c r="N53" i="243"/>
  <c r="J53" i="243"/>
  <c r="F53" i="243"/>
  <c r="M52" i="243"/>
  <c r="J52" i="243"/>
  <c r="F52" i="243"/>
  <c r="B52" i="243"/>
  <c r="N51" i="243"/>
  <c r="J51" i="243"/>
  <c r="F51" i="243"/>
  <c r="B51" i="243"/>
  <c r="N50" i="243"/>
  <c r="J50" i="243"/>
  <c r="F50" i="243"/>
  <c r="B50" i="243"/>
  <c r="N49" i="243"/>
  <c r="J49" i="243"/>
  <c r="F49" i="243"/>
  <c r="N48" i="243"/>
  <c r="I48" i="243"/>
  <c r="F48" i="243"/>
  <c r="N47" i="243"/>
  <c r="J47" i="243"/>
  <c r="F47" i="243"/>
  <c r="N46" i="243"/>
  <c r="J46" i="243"/>
  <c r="F46" i="243"/>
  <c r="N45" i="243"/>
  <c r="J45" i="243"/>
  <c r="E45" i="243"/>
  <c r="N44" i="243"/>
  <c r="J44" i="243"/>
  <c r="F44" i="243"/>
  <c r="N43" i="243"/>
  <c r="J43" i="243"/>
  <c r="F43" i="243"/>
  <c r="B43" i="243"/>
  <c r="N42" i="243"/>
  <c r="J42" i="243"/>
  <c r="F42" i="243"/>
  <c r="B42" i="243"/>
  <c r="N41" i="243"/>
  <c r="J41" i="243"/>
  <c r="F41" i="243"/>
  <c r="N40" i="243"/>
  <c r="J40" i="243"/>
  <c r="F40" i="243"/>
  <c r="R39" i="243"/>
  <c r="N39" i="243"/>
  <c r="J39" i="243"/>
  <c r="F39" i="243"/>
  <c r="R38" i="243"/>
  <c r="N38" i="243"/>
  <c r="J38" i="243"/>
  <c r="F38" i="243"/>
  <c r="R37" i="243"/>
  <c r="N37" i="243"/>
  <c r="J37" i="243"/>
  <c r="F37" i="243"/>
  <c r="R36" i="243"/>
  <c r="N36" i="243"/>
  <c r="J36" i="243"/>
  <c r="F36" i="243"/>
  <c r="R35" i="243"/>
  <c r="M35" i="243"/>
  <c r="I35" i="243"/>
  <c r="F35" i="243"/>
  <c r="B35" i="243"/>
  <c r="Q34" i="243"/>
  <c r="N34" i="243"/>
  <c r="J34" i="243"/>
  <c r="F34" i="243"/>
  <c r="B34" i="243"/>
  <c r="R33" i="243"/>
  <c r="N33" i="243"/>
  <c r="J33" i="243"/>
  <c r="F33" i="243"/>
  <c r="R32" i="243"/>
  <c r="N32" i="243"/>
  <c r="J32" i="243"/>
  <c r="E32" i="243"/>
  <c r="R31" i="243"/>
  <c r="N31" i="243"/>
  <c r="J31" i="243"/>
  <c r="F31" i="243"/>
  <c r="R30" i="243"/>
  <c r="N30" i="243"/>
  <c r="J30" i="243"/>
  <c r="F30" i="243"/>
  <c r="B30" i="243"/>
  <c r="R29" i="243"/>
  <c r="N29" i="243"/>
  <c r="J29" i="243"/>
  <c r="F29" i="243"/>
  <c r="B29" i="243"/>
  <c r="Q28" i="243"/>
  <c r="N28" i="243"/>
  <c r="J28" i="243"/>
  <c r="F28" i="243"/>
  <c r="R27" i="243"/>
  <c r="N27" i="243"/>
  <c r="J27" i="243"/>
  <c r="F27" i="243"/>
  <c r="R26" i="243"/>
  <c r="N26" i="243"/>
  <c r="J26" i="243"/>
  <c r="F26" i="243"/>
  <c r="A26" i="243"/>
  <c r="R25" i="243"/>
  <c r="N25" i="243"/>
  <c r="J25" i="243"/>
  <c r="F25" i="243"/>
  <c r="A25" i="243"/>
  <c r="R24" i="243"/>
  <c r="N24" i="243"/>
  <c r="J24" i="243"/>
  <c r="F24" i="243"/>
  <c r="A24" i="243"/>
  <c r="R23" i="243"/>
  <c r="N23" i="243"/>
  <c r="J23" i="243"/>
  <c r="E23" i="243"/>
  <c r="A23" i="243"/>
  <c r="Q22" i="243"/>
  <c r="N22" i="243"/>
  <c r="J22" i="243"/>
  <c r="F22" i="243"/>
  <c r="A22" i="243"/>
  <c r="Q21" i="243"/>
  <c r="N21" i="243"/>
  <c r="J21" i="243"/>
  <c r="F21" i="243"/>
  <c r="A21" i="243"/>
  <c r="Q20" i="243"/>
  <c r="N20" i="243"/>
  <c r="J20" i="243"/>
  <c r="F20" i="243"/>
  <c r="A20" i="243"/>
  <c r="Q19" i="243"/>
  <c r="N19" i="243"/>
  <c r="J19" i="243"/>
  <c r="F19" i="243"/>
  <c r="A19" i="243"/>
  <c r="Q18" i="243"/>
  <c r="N18" i="243"/>
  <c r="J18" i="243"/>
  <c r="F18" i="243"/>
  <c r="A18" i="243"/>
  <c r="Q17" i="243"/>
  <c r="N17" i="243"/>
  <c r="J17" i="243"/>
  <c r="F17" i="243"/>
  <c r="A17" i="243"/>
  <c r="Q16" i="243"/>
  <c r="N16" i="243"/>
  <c r="J16" i="243"/>
  <c r="F16" i="243"/>
  <c r="A16" i="243"/>
  <c r="Q15" i="243"/>
  <c r="N15" i="243"/>
  <c r="J15" i="243"/>
  <c r="F15" i="243"/>
  <c r="A15" i="243"/>
  <c r="Q14" i="243"/>
  <c r="M14" i="243"/>
  <c r="I14" i="243"/>
  <c r="F14" i="243"/>
  <c r="A14" i="243"/>
  <c r="Q13" i="243"/>
  <c r="N13" i="243"/>
  <c r="J13" i="243"/>
  <c r="F13" i="243"/>
  <c r="A13" i="243"/>
  <c r="Q12" i="243"/>
  <c r="N12" i="243"/>
  <c r="J12" i="243"/>
  <c r="F12" i="243"/>
  <c r="Q11" i="243"/>
  <c r="N11" i="243"/>
  <c r="J11" i="243"/>
  <c r="F11" i="243"/>
  <c r="A11" i="243"/>
  <c r="Q10" i="243"/>
  <c r="N10" i="243"/>
  <c r="J10" i="243"/>
  <c r="F10" i="243"/>
  <c r="A10" i="243"/>
  <c r="Q9" i="243"/>
  <c r="N9" i="243"/>
  <c r="J9" i="243"/>
  <c r="F9" i="243"/>
  <c r="A9" i="243"/>
  <c r="Q8" i="243"/>
  <c r="N8" i="243"/>
  <c r="J8" i="243"/>
  <c r="F8" i="243"/>
  <c r="A8" i="243"/>
  <c r="Q7" i="243"/>
  <c r="N7" i="243"/>
  <c r="J7" i="243"/>
  <c r="F7" i="243"/>
  <c r="A7" i="243"/>
  <c r="Q6" i="243"/>
  <c r="N6" i="243"/>
  <c r="J6" i="243"/>
  <c r="F6" i="243"/>
  <c r="A6" i="243"/>
  <c r="Q5" i="243"/>
  <c r="N5" i="243"/>
  <c r="J5" i="243"/>
  <c r="F5" i="243"/>
  <c r="A5" i="243"/>
  <c r="Q4" i="243"/>
  <c r="N4" i="243"/>
  <c r="J4" i="243"/>
  <c r="F4" i="243"/>
  <c r="A4" i="243"/>
  <c r="Q3" i="243"/>
  <c r="N3" i="243"/>
  <c r="J3" i="243"/>
  <c r="F3" i="243"/>
  <c r="C3" i="243"/>
  <c r="Q2" i="243"/>
  <c r="N2" i="243"/>
  <c r="J2" i="243"/>
  <c r="E2" i="243"/>
  <c r="A1" i="243"/>
  <c r="R114" i="242"/>
  <c r="N114" i="242"/>
  <c r="J114" i="242"/>
  <c r="R113" i="242"/>
  <c r="N113" i="242"/>
  <c r="J113" i="242"/>
  <c r="R112" i="242"/>
  <c r="N112" i="242"/>
  <c r="J112" i="242"/>
  <c r="R111" i="242"/>
  <c r="N111" i="242"/>
  <c r="J111" i="242"/>
  <c r="R110" i="242"/>
  <c r="N110" i="242"/>
  <c r="J110" i="242"/>
  <c r="R109" i="242"/>
  <c r="N109" i="242"/>
  <c r="J109" i="242"/>
  <c r="R108" i="242"/>
  <c r="N108" i="242"/>
  <c r="J108" i="242"/>
  <c r="R107" i="242"/>
  <c r="N107" i="242"/>
  <c r="J107" i="242"/>
  <c r="R106" i="242"/>
  <c r="N106" i="242"/>
  <c r="J106" i="242"/>
  <c r="E106" i="242"/>
  <c r="R105" i="242"/>
  <c r="N105" i="242"/>
  <c r="J105" i="242"/>
  <c r="E105" i="242"/>
  <c r="R104" i="242"/>
  <c r="N104" i="242"/>
  <c r="J104" i="242"/>
  <c r="E104" i="242"/>
  <c r="R103" i="242"/>
  <c r="N103" i="242"/>
  <c r="J103" i="242"/>
  <c r="E103" i="242"/>
  <c r="R102" i="242"/>
  <c r="N102" i="242"/>
  <c r="J102" i="242"/>
  <c r="E102" i="242"/>
  <c r="R101" i="242"/>
  <c r="N101" i="242"/>
  <c r="J101" i="242"/>
  <c r="E101" i="242"/>
  <c r="R100" i="242"/>
  <c r="N100" i="242"/>
  <c r="J100" i="242"/>
  <c r="E100" i="242"/>
  <c r="R99" i="242"/>
  <c r="N99" i="242"/>
  <c r="J99" i="242"/>
  <c r="E99" i="242"/>
  <c r="R98" i="242"/>
  <c r="N98" i="242"/>
  <c r="J98" i="242"/>
  <c r="E98" i="242"/>
  <c r="R97" i="242"/>
  <c r="N97" i="242"/>
  <c r="J97" i="242"/>
  <c r="E97" i="242"/>
  <c r="R96" i="242"/>
  <c r="N96" i="242"/>
  <c r="J96" i="242"/>
  <c r="E96" i="242"/>
  <c r="R95" i="242"/>
  <c r="N95" i="242"/>
  <c r="J95" i="242"/>
  <c r="E95" i="242"/>
  <c r="Q94" i="242"/>
  <c r="M94" i="242"/>
  <c r="I94" i="242"/>
  <c r="E94" i="242"/>
  <c r="R93" i="242"/>
  <c r="N93" i="242"/>
  <c r="J93" i="242"/>
  <c r="E93" i="242"/>
  <c r="R92" i="242"/>
  <c r="N92" i="242"/>
  <c r="J92" i="242"/>
  <c r="E92" i="242"/>
  <c r="R91" i="242"/>
  <c r="N91" i="242"/>
  <c r="J91" i="242"/>
  <c r="E91" i="242"/>
  <c r="R90" i="242"/>
  <c r="N90" i="242"/>
  <c r="J90" i="242"/>
  <c r="E90" i="242"/>
  <c r="R89" i="242"/>
  <c r="N89" i="242"/>
  <c r="J89" i="242"/>
  <c r="E89" i="242"/>
  <c r="R88" i="242"/>
  <c r="N88" i="242"/>
  <c r="J88" i="242"/>
  <c r="E88" i="242"/>
  <c r="R87" i="242"/>
  <c r="N87" i="242"/>
  <c r="J87" i="242"/>
  <c r="E87" i="242"/>
  <c r="R86" i="242"/>
  <c r="N86" i="242"/>
  <c r="J86" i="242"/>
  <c r="E86" i="242"/>
  <c r="R85" i="242"/>
  <c r="N85" i="242"/>
  <c r="J85" i="242"/>
  <c r="E85" i="242"/>
  <c r="R84" i="242"/>
  <c r="N84" i="242"/>
  <c r="J84" i="242"/>
  <c r="E84" i="242"/>
  <c r="R83" i="242"/>
  <c r="N83" i="242"/>
  <c r="J83" i="242"/>
  <c r="E83" i="242"/>
  <c r="R82" i="242"/>
  <c r="N82" i="242"/>
  <c r="J82" i="242"/>
  <c r="E82" i="242"/>
  <c r="R81" i="242"/>
  <c r="N81" i="242"/>
  <c r="J81" i="242"/>
  <c r="E81" i="242"/>
  <c r="R80" i="242"/>
  <c r="N80" i="242"/>
  <c r="J80" i="242"/>
  <c r="E80" i="242"/>
  <c r="R79" i="242"/>
  <c r="N79" i="242"/>
  <c r="J79" i="242"/>
  <c r="E79" i="242"/>
  <c r="R78" i="242"/>
  <c r="N78" i="242"/>
  <c r="J78" i="242"/>
  <c r="E78" i="242"/>
  <c r="A78" i="242"/>
  <c r="R77" i="242"/>
  <c r="N77" i="242"/>
  <c r="J77" i="242"/>
  <c r="E77" i="242"/>
  <c r="A77" i="242"/>
  <c r="R76" i="242"/>
  <c r="N76" i="242"/>
  <c r="J76" i="242"/>
  <c r="E76" i="242"/>
  <c r="A76" i="242"/>
  <c r="R75" i="242"/>
  <c r="N75" i="242"/>
  <c r="J75" i="242"/>
  <c r="E75" i="242"/>
  <c r="A75" i="242"/>
  <c r="R74" i="242"/>
  <c r="N74" i="242"/>
  <c r="J74" i="242"/>
  <c r="E74" i="242"/>
  <c r="A74" i="242"/>
  <c r="Q73" i="242"/>
  <c r="M73" i="242"/>
  <c r="I73" i="242"/>
  <c r="E73" i="242"/>
  <c r="A73" i="242"/>
  <c r="N67" i="242"/>
  <c r="N66" i="242"/>
  <c r="N65" i="242"/>
  <c r="J65" i="242"/>
  <c r="N64" i="242"/>
  <c r="J64" i="242"/>
  <c r="N63" i="242"/>
  <c r="J63" i="242"/>
  <c r="N62" i="242"/>
  <c r="J62" i="242"/>
  <c r="N61" i="242"/>
  <c r="J61" i="242"/>
  <c r="N60" i="242"/>
  <c r="J60" i="242"/>
  <c r="N59" i="242"/>
  <c r="J59" i="242"/>
  <c r="N58" i="242"/>
  <c r="J58" i="242"/>
  <c r="M57" i="242"/>
  <c r="I57" i="242"/>
  <c r="N56" i="242"/>
  <c r="J56" i="242"/>
  <c r="N55" i="242"/>
  <c r="J55" i="242"/>
  <c r="N54" i="242"/>
  <c r="J54" i="242"/>
  <c r="N53" i="242"/>
  <c r="J53" i="242"/>
  <c r="F53" i="242"/>
  <c r="M52" i="242"/>
  <c r="J52" i="242"/>
  <c r="F52" i="242"/>
  <c r="B52" i="242"/>
  <c r="N51" i="242"/>
  <c r="J51" i="242"/>
  <c r="F51" i="242"/>
  <c r="B51" i="242"/>
  <c r="N50" i="242"/>
  <c r="J50" i="242"/>
  <c r="F50" i="242"/>
  <c r="B50" i="242"/>
  <c r="N49" i="242"/>
  <c r="J49" i="242"/>
  <c r="F49" i="242"/>
  <c r="N48" i="242"/>
  <c r="I48" i="242"/>
  <c r="F48" i="242"/>
  <c r="N47" i="242"/>
  <c r="J47" i="242"/>
  <c r="F47" i="242"/>
  <c r="N46" i="242"/>
  <c r="J46" i="242"/>
  <c r="F46" i="242"/>
  <c r="N45" i="242"/>
  <c r="J45" i="242"/>
  <c r="E45" i="242"/>
  <c r="N44" i="242"/>
  <c r="J44" i="242"/>
  <c r="F44" i="242"/>
  <c r="N43" i="242"/>
  <c r="J43" i="242"/>
  <c r="F43" i="242"/>
  <c r="B43" i="242"/>
  <c r="N42" i="242"/>
  <c r="J42" i="242"/>
  <c r="F42" i="242"/>
  <c r="B42" i="242"/>
  <c r="N41" i="242"/>
  <c r="J41" i="242"/>
  <c r="F41" i="242"/>
  <c r="N40" i="242"/>
  <c r="J40" i="242"/>
  <c r="F40" i="242"/>
  <c r="R39" i="242"/>
  <c r="N39" i="242"/>
  <c r="J39" i="242"/>
  <c r="F39" i="242"/>
  <c r="R38" i="242"/>
  <c r="N38" i="242"/>
  <c r="J38" i="242"/>
  <c r="F38" i="242"/>
  <c r="R37" i="242"/>
  <c r="N37" i="242"/>
  <c r="J37" i="242"/>
  <c r="F37" i="242"/>
  <c r="R36" i="242"/>
  <c r="N36" i="242"/>
  <c r="J36" i="242"/>
  <c r="F36" i="242"/>
  <c r="R35" i="242"/>
  <c r="M35" i="242"/>
  <c r="I35" i="242"/>
  <c r="F35" i="242"/>
  <c r="B35" i="242"/>
  <c r="Q34" i="242"/>
  <c r="N34" i="242"/>
  <c r="J34" i="242"/>
  <c r="F34" i="242"/>
  <c r="B34" i="242"/>
  <c r="R33" i="242"/>
  <c r="N33" i="242"/>
  <c r="J33" i="242"/>
  <c r="F33" i="242"/>
  <c r="R32" i="242"/>
  <c r="N32" i="242"/>
  <c r="J32" i="242"/>
  <c r="E32" i="242"/>
  <c r="R31" i="242"/>
  <c r="N31" i="242"/>
  <c r="J31" i="242"/>
  <c r="F31" i="242"/>
  <c r="R30" i="242"/>
  <c r="N30" i="242"/>
  <c r="J30" i="242"/>
  <c r="F30" i="242"/>
  <c r="B30" i="242"/>
  <c r="R29" i="242"/>
  <c r="N29" i="242"/>
  <c r="J29" i="242"/>
  <c r="F29" i="242"/>
  <c r="B29" i="242"/>
  <c r="Q28" i="242"/>
  <c r="N28" i="242"/>
  <c r="J28" i="242"/>
  <c r="F28" i="242"/>
  <c r="R27" i="242"/>
  <c r="N27" i="242"/>
  <c r="J27" i="242"/>
  <c r="F27" i="242"/>
  <c r="R26" i="242"/>
  <c r="N26" i="242"/>
  <c r="J26" i="242"/>
  <c r="F26" i="242"/>
  <c r="A26" i="242"/>
  <c r="R25" i="242"/>
  <c r="N25" i="242"/>
  <c r="J25" i="242"/>
  <c r="F25" i="242"/>
  <c r="A25" i="242"/>
  <c r="R24" i="242"/>
  <c r="N24" i="242"/>
  <c r="J24" i="242"/>
  <c r="F24" i="242"/>
  <c r="A24" i="242"/>
  <c r="R23" i="242"/>
  <c r="N23" i="242"/>
  <c r="J23" i="242"/>
  <c r="E23" i="242"/>
  <c r="A23" i="242"/>
  <c r="Q22" i="242"/>
  <c r="N22" i="242"/>
  <c r="J22" i="242"/>
  <c r="F22" i="242"/>
  <c r="A22" i="242"/>
  <c r="Q21" i="242"/>
  <c r="N21" i="242"/>
  <c r="J21" i="242"/>
  <c r="F21" i="242"/>
  <c r="A21" i="242"/>
  <c r="Q20" i="242"/>
  <c r="N20" i="242"/>
  <c r="J20" i="242"/>
  <c r="F20" i="242"/>
  <c r="A20" i="242"/>
  <c r="Q19" i="242"/>
  <c r="N19" i="242"/>
  <c r="J19" i="242"/>
  <c r="F19" i="242"/>
  <c r="A19" i="242"/>
  <c r="Q18" i="242"/>
  <c r="N18" i="242"/>
  <c r="J18" i="242"/>
  <c r="F18" i="242"/>
  <c r="A18" i="242"/>
  <c r="Q17" i="242"/>
  <c r="N17" i="242"/>
  <c r="J17" i="242"/>
  <c r="F17" i="242"/>
  <c r="A17" i="242"/>
  <c r="Q16" i="242"/>
  <c r="N16" i="242"/>
  <c r="J16" i="242"/>
  <c r="F16" i="242"/>
  <c r="A16" i="242"/>
  <c r="Q15" i="242"/>
  <c r="N15" i="242"/>
  <c r="J15" i="242"/>
  <c r="F15" i="242"/>
  <c r="A15" i="242"/>
  <c r="Q14" i="242"/>
  <c r="M14" i="242"/>
  <c r="I14" i="242"/>
  <c r="F14" i="242"/>
  <c r="A14" i="242"/>
  <c r="Q13" i="242"/>
  <c r="N13" i="242"/>
  <c r="J13" i="242"/>
  <c r="F13" i="242"/>
  <c r="A13" i="242"/>
  <c r="Q12" i="242"/>
  <c r="N12" i="242"/>
  <c r="J12" i="242"/>
  <c r="F12" i="242"/>
  <c r="Q11" i="242"/>
  <c r="N11" i="242"/>
  <c r="J11" i="242"/>
  <c r="F11" i="242"/>
  <c r="A11" i="242"/>
  <c r="Q10" i="242"/>
  <c r="N10" i="242"/>
  <c r="J10" i="242"/>
  <c r="F10" i="242"/>
  <c r="A10" i="242"/>
  <c r="Q9" i="242"/>
  <c r="N9" i="242"/>
  <c r="J9" i="242"/>
  <c r="F9" i="242"/>
  <c r="A9" i="242"/>
  <c r="Q8" i="242"/>
  <c r="N8" i="242"/>
  <c r="J8" i="242"/>
  <c r="F8" i="242"/>
  <c r="C3" i="242"/>
  <c r="A8" i="242"/>
  <c r="Q7" i="242"/>
  <c r="N7" i="242"/>
  <c r="J7" i="242"/>
  <c r="F7" i="242"/>
  <c r="A7" i="242"/>
  <c r="Q6" i="242"/>
  <c r="N6" i="242"/>
  <c r="J6" i="242"/>
  <c r="F6" i="242"/>
  <c r="A6" i="242"/>
  <c r="Q5" i="242"/>
  <c r="N5" i="242"/>
  <c r="J5" i="242"/>
  <c r="F5" i="242"/>
  <c r="A5" i="242"/>
  <c r="Q4" i="242"/>
  <c r="N4" i="242"/>
  <c r="J4" i="242"/>
  <c r="F4" i="242"/>
  <c r="A4" i="242"/>
  <c r="Q3" i="242"/>
  <c r="N3" i="242"/>
  <c r="J3" i="242"/>
  <c r="F3" i="242"/>
  <c r="Q2" i="242"/>
  <c r="N2" i="242"/>
  <c r="J2" i="242"/>
  <c r="E2" i="242"/>
  <c r="A1" i="242"/>
  <c r="M1" i="229" s="1"/>
  <c r="R114" i="241"/>
  <c r="N114" i="241"/>
  <c r="J114" i="241"/>
  <c r="R113" i="241"/>
  <c r="N113" i="241"/>
  <c r="J113" i="241"/>
  <c r="R112" i="241"/>
  <c r="N112" i="241"/>
  <c r="J112" i="241"/>
  <c r="R111" i="241"/>
  <c r="N111" i="241"/>
  <c r="J111" i="241"/>
  <c r="R110" i="241"/>
  <c r="N110" i="241"/>
  <c r="J110" i="241"/>
  <c r="R109" i="241"/>
  <c r="N109" i="241"/>
  <c r="J109" i="241"/>
  <c r="R108" i="241"/>
  <c r="N108" i="241"/>
  <c r="J108" i="241"/>
  <c r="R107" i="241"/>
  <c r="N107" i="241"/>
  <c r="J107" i="241"/>
  <c r="R106" i="241"/>
  <c r="N106" i="241"/>
  <c r="J106" i="241"/>
  <c r="E106" i="241"/>
  <c r="R105" i="241"/>
  <c r="N105" i="241"/>
  <c r="J105" i="241"/>
  <c r="E105" i="241"/>
  <c r="R104" i="241"/>
  <c r="N104" i="241"/>
  <c r="J104" i="241"/>
  <c r="E104" i="241"/>
  <c r="R103" i="241"/>
  <c r="N103" i="241"/>
  <c r="J103" i="241"/>
  <c r="E103" i="241"/>
  <c r="R102" i="241"/>
  <c r="N102" i="241"/>
  <c r="J102" i="241"/>
  <c r="E102" i="241"/>
  <c r="R101" i="241"/>
  <c r="N101" i="241"/>
  <c r="J101" i="241"/>
  <c r="E101" i="241"/>
  <c r="R100" i="241"/>
  <c r="N100" i="241"/>
  <c r="J100" i="241"/>
  <c r="E100" i="241"/>
  <c r="R99" i="241"/>
  <c r="N99" i="241"/>
  <c r="J99" i="241"/>
  <c r="E99" i="241"/>
  <c r="R98" i="241"/>
  <c r="N98" i="241"/>
  <c r="J98" i="241"/>
  <c r="E98" i="241"/>
  <c r="R97" i="241"/>
  <c r="N97" i="241"/>
  <c r="J97" i="241"/>
  <c r="E97" i="241"/>
  <c r="R96" i="241"/>
  <c r="N96" i="241"/>
  <c r="J96" i="241"/>
  <c r="E96" i="241"/>
  <c r="R95" i="241"/>
  <c r="N95" i="241"/>
  <c r="J95" i="241"/>
  <c r="E95" i="241"/>
  <c r="Q94" i="241"/>
  <c r="M94" i="241"/>
  <c r="I94" i="241"/>
  <c r="E94" i="241"/>
  <c r="R93" i="241"/>
  <c r="N93" i="241"/>
  <c r="J93" i="241"/>
  <c r="E93" i="241"/>
  <c r="R92" i="241"/>
  <c r="N92" i="241"/>
  <c r="J92" i="241"/>
  <c r="E92" i="241"/>
  <c r="R91" i="241"/>
  <c r="N91" i="241"/>
  <c r="J91" i="241"/>
  <c r="E91" i="241"/>
  <c r="R90" i="241"/>
  <c r="N90" i="241"/>
  <c r="J90" i="241"/>
  <c r="E90" i="241"/>
  <c r="R89" i="241"/>
  <c r="N89" i="241"/>
  <c r="J89" i="241"/>
  <c r="E89" i="241"/>
  <c r="R88" i="241"/>
  <c r="N88" i="241"/>
  <c r="J88" i="241"/>
  <c r="E88" i="241"/>
  <c r="R87" i="241"/>
  <c r="N87" i="241"/>
  <c r="J87" i="241"/>
  <c r="E87" i="241"/>
  <c r="R86" i="241"/>
  <c r="N86" i="241"/>
  <c r="J86" i="241"/>
  <c r="E86" i="241"/>
  <c r="R85" i="241"/>
  <c r="N85" i="241"/>
  <c r="J85" i="241"/>
  <c r="E85" i="241"/>
  <c r="R84" i="241"/>
  <c r="N84" i="241"/>
  <c r="J84" i="241"/>
  <c r="E84" i="241"/>
  <c r="R83" i="241"/>
  <c r="N83" i="241"/>
  <c r="J83" i="241"/>
  <c r="E83" i="241"/>
  <c r="R82" i="241"/>
  <c r="N82" i="241"/>
  <c r="J82" i="241"/>
  <c r="E82" i="241"/>
  <c r="R81" i="241"/>
  <c r="N81" i="241"/>
  <c r="J81" i="241"/>
  <c r="E81" i="241"/>
  <c r="R80" i="241"/>
  <c r="N80" i="241"/>
  <c r="J80" i="241"/>
  <c r="E80" i="241"/>
  <c r="R79" i="241"/>
  <c r="N79" i="241"/>
  <c r="J79" i="241"/>
  <c r="E79" i="241"/>
  <c r="R78" i="241"/>
  <c r="N78" i="241"/>
  <c r="J78" i="241"/>
  <c r="E78" i="241"/>
  <c r="A78" i="241"/>
  <c r="R77" i="241"/>
  <c r="N77" i="241"/>
  <c r="J77" i="241"/>
  <c r="E77" i="241"/>
  <c r="A77" i="241"/>
  <c r="R76" i="241"/>
  <c r="N76" i="241"/>
  <c r="J76" i="241"/>
  <c r="E76" i="241"/>
  <c r="A76" i="241"/>
  <c r="R75" i="241"/>
  <c r="N75" i="241"/>
  <c r="J75" i="241"/>
  <c r="E75" i="241"/>
  <c r="A75" i="241"/>
  <c r="R74" i="241"/>
  <c r="N74" i="241"/>
  <c r="J74" i="241"/>
  <c r="E74" i="241"/>
  <c r="A74" i="241"/>
  <c r="Q73" i="241"/>
  <c r="M73" i="241"/>
  <c r="I73" i="241"/>
  <c r="E73" i="241"/>
  <c r="A73" i="241"/>
  <c r="N67" i="241"/>
  <c r="N66" i="241"/>
  <c r="N65" i="241"/>
  <c r="J65" i="241"/>
  <c r="N64" i="241"/>
  <c r="J64" i="241"/>
  <c r="N63" i="241"/>
  <c r="J63" i="241"/>
  <c r="N62" i="241"/>
  <c r="J62" i="241"/>
  <c r="N61" i="241"/>
  <c r="J61" i="241"/>
  <c r="N60" i="241"/>
  <c r="J60" i="241"/>
  <c r="N59" i="241"/>
  <c r="J59" i="241"/>
  <c r="N58" i="241"/>
  <c r="J58" i="241"/>
  <c r="M57" i="241"/>
  <c r="I57" i="241"/>
  <c r="N56" i="241"/>
  <c r="J56" i="241"/>
  <c r="N55" i="241"/>
  <c r="J55" i="241"/>
  <c r="N54" i="241"/>
  <c r="J54" i="241"/>
  <c r="N53" i="241"/>
  <c r="J53" i="241"/>
  <c r="F53" i="241"/>
  <c r="M52" i="241"/>
  <c r="J52" i="241"/>
  <c r="F52" i="241"/>
  <c r="B52" i="241"/>
  <c r="N51" i="241"/>
  <c r="J51" i="241"/>
  <c r="F51" i="241"/>
  <c r="B51" i="241"/>
  <c r="N50" i="241"/>
  <c r="J50" i="241"/>
  <c r="F50" i="241"/>
  <c r="B50" i="241"/>
  <c r="N49" i="241"/>
  <c r="J49" i="241"/>
  <c r="F49" i="241"/>
  <c r="N48" i="241"/>
  <c r="I48" i="241"/>
  <c r="F48" i="241"/>
  <c r="N47" i="241"/>
  <c r="J47" i="241"/>
  <c r="F47" i="241"/>
  <c r="N46" i="241"/>
  <c r="J46" i="241"/>
  <c r="F46" i="241"/>
  <c r="N45" i="241"/>
  <c r="J45" i="241"/>
  <c r="E45" i="241"/>
  <c r="N44" i="241"/>
  <c r="J44" i="241"/>
  <c r="F44" i="241"/>
  <c r="N43" i="241"/>
  <c r="J43" i="241"/>
  <c r="F43" i="241"/>
  <c r="B43" i="241"/>
  <c r="N42" i="241"/>
  <c r="J42" i="241"/>
  <c r="F42" i="241"/>
  <c r="B42" i="241"/>
  <c r="N41" i="241"/>
  <c r="J41" i="241"/>
  <c r="F41" i="241"/>
  <c r="N40" i="241"/>
  <c r="J40" i="241"/>
  <c r="F40" i="241"/>
  <c r="R39" i="241"/>
  <c r="N39" i="241"/>
  <c r="J39" i="241"/>
  <c r="F39" i="241"/>
  <c r="R38" i="241"/>
  <c r="N38" i="241"/>
  <c r="J38" i="241"/>
  <c r="F38" i="241"/>
  <c r="R37" i="241"/>
  <c r="N37" i="241"/>
  <c r="J37" i="241"/>
  <c r="F37" i="241"/>
  <c r="R36" i="241"/>
  <c r="N36" i="241"/>
  <c r="J36" i="241"/>
  <c r="F36" i="241"/>
  <c r="R35" i="241"/>
  <c r="M35" i="241"/>
  <c r="I35" i="241"/>
  <c r="F35" i="241"/>
  <c r="B35" i="241"/>
  <c r="Q34" i="241"/>
  <c r="N34" i="241"/>
  <c r="J34" i="241"/>
  <c r="F34" i="241"/>
  <c r="B34" i="241"/>
  <c r="R33" i="241"/>
  <c r="N33" i="241"/>
  <c r="J33" i="241"/>
  <c r="F33" i="241"/>
  <c r="R32" i="241"/>
  <c r="N32" i="241"/>
  <c r="J32" i="241"/>
  <c r="E32" i="241"/>
  <c r="R31" i="241"/>
  <c r="N31" i="241"/>
  <c r="J31" i="241"/>
  <c r="F31" i="241"/>
  <c r="R30" i="241"/>
  <c r="N30" i="241"/>
  <c r="J30" i="241"/>
  <c r="F30" i="241"/>
  <c r="B30" i="241"/>
  <c r="R29" i="241"/>
  <c r="N29" i="241"/>
  <c r="J29" i="241"/>
  <c r="F29" i="241"/>
  <c r="B29" i="241"/>
  <c r="Q28" i="241"/>
  <c r="N28" i="241"/>
  <c r="J28" i="241"/>
  <c r="F28" i="241"/>
  <c r="R27" i="241"/>
  <c r="N27" i="241"/>
  <c r="J27" i="241"/>
  <c r="F27" i="241"/>
  <c r="R26" i="241"/>
  <c r="N26" i="241"/>
  <c r="J26" i="241"/>
  <c r="F26" i="241"/>
  <c r="A26" i="241"/>
  <c r="R25" i="241"/>
  <c r="N25" i="241"/>
  <c r="J25" i="241"/>
  <c r="F25" i="241"/>
  <c r="A25" i="241"/>
  <c r="R24" i="241"/>
  <c r="N24" i="241"/>
  <c r="J24" i="241"/>
  <c r="F24" i="241"/>
  <c r="A24" i="241"/>
  <c r="R23" i="241"/>
  <c r="N23" i="241"/>
  <c r="J23" i="241"/>
  <c r="E23" i="241"/>
  <c r="A23" i="241"/>
  <c r="Q22" i="241"/>
  <c r="N22" i="241"/>
  <c r="J22" i="241"/>
  <c r="F22" i="241"/>
  <c r="A22" i="241"/>
  <c r="Q21" i="241"/>
  <c r="N21" i="241"/>
  <c r="J21" i="241"/>
  <c r="F21" i="241"/>
  <c r="A21" i="241"/>
  <c r="Q20" i="241"/>
  <c r="N20" i="241"/>
  <c r="J20" i="241"/>
  <c r="F20" i="241"/>
  <c r="A20" i="241"/>
  <c r="Q19" i="241"/>
  <c r="N19" i="241"/>
  <c r="J19" i="241"/>
  <c r="F19" i="241"/>
  <c r="A19" i="241"/>
  <c r="Q18" i="241"/>
  <c r="N18" i="241"/>
  <c r="J18" i="241"/>
  <c r="F18" i="241"/>
  <c r="A18" i="241"/>
  <c r="Q17" i="241"/>
  <c r="N17" i="241"/>
  <c r="J17" i="241"/>
  <c r="F17" i="241"/>
  <c r="A17" i="241"/>
  <c r="Q16" i="241"/>
  <c r="N16" i="241"/>
  <c r="J16" i="241"/>
  <c r="F16" i="241"/>
  <c r="A16" i="241"/>
  <c r="Q15" i="241"/>
  <c r="N15" i="241"/>
  <c r="J15" i="241"/>
  <c r="F15" i="241"/>
  <c r="A15" i="241"/>
  <c r="Q14" i="241"/>
  <c r="M14" i="241"/>
  <c r="I14" i="241"/>
  <c r="F14" i="241"/>
  <c r="A14" i="241"/>
  <c r="Q13" i="241"/>
  <c r="N13" i="241"/>
  <c r="J13" i="241"/>
  <c r="F13" i="241"/>
  <c r="A13" i="241"/>
  <c r="Q12" i="241"/>
  <c r="N12" i="241"/>
  <c r="J12" i="241"/>
  <c r="F12" i="241"/>
  <c r="Q11" i="241"/>
  <c r="N11" i="241"/>
  <c r="J11" i="241"/>
  <c r="F11" i="241"/>
  <c r="A11" i="241"/>
  <c r="Q10" i="241"/>
  <c r="N10" i="241"/>
  <c r="J10" i="241"/>
  <c r="F10" i="241"/>
  <c r="A10" i="241"/>
  <c r="Q9" i="241"/>
  <c r="N9" i="241"/>
  <c r="J9" i="241"/>
  <c r="F9" i="241"/>
  <c r="A9" i="241"/>
  <c r="Q8" i="241"/>
  <c r="N8" i="241"/>
  <c r="J8" i="241"/>
  <c r="F8" i="241"/>
  <c r="A8" i="241"/>
  <c r="Q7" i="241"/>
  <c r="N7" i="241"/>
  <c r="J7" i="241"/>
  <c r="F7" i="241"/>
  <c r="A7" i="241"/>
  <c r="Q6" i="241"/>
  <c r="N6" i="241"/>
  <c r="J6" i="241"/>
  <c r="F6" i="241"/>
  <c r="A6" i="241"/>
  <c r="Q5" i="241"/>
  <c r="N5" i="241"/>
  <c r="J5" i="241"/>
  <c r="F5" i="241"/>
  <c r="A5" i="241"/>
  <c r="Q4" i="241"/>
  <c r="N4" i="241"/>
  <c r="J4" i="241"/>
  <c r="F4" i="241"/>
  <c r="A4" i="241"/>
  <c r="Q3" i="241"/>
  <c r="N3" i="241"/>
  <c r="J3" i="241"/>
  <c r="F3" i="241"/>
  <c r="C3" i="241"/>
  <c r="Q2" i="241"/>
  <c r="N2" i="241"/>
  <c r="J2" i="241"/>
  <c r="E2" i="241"/>
  <c r="A1" i="241"/>
  <c r="L1" i="229" s="1"/>
  <c r="R114" i="240"/>
  <c r="N114" i="240"/>
  <c r="J114" i="240"/>
  <c r="R113" i="240"/>
  <c r="N113" i="240"/>
  <c r="J113" i="240"/>
  <c r="R112" i="240"/>
  <c r="N112" i="240"/>
  <c r="J112" i="240"/>
  <c r="R111" i="240"/>
  <c r="N111" i="240"/>
  <c r="J111" i="240"/>
  <c r="R110" i="240"/>
  <c r="N110" i="240"/>
  <c r="J110" i="240"/>
  <c r="R109" i="240"/>
  <c r="N109" i="240"/>
  <c r="J109" i="240"/>
  <c r="R108" i="240"/>
  <c r="N108" i="240"/>
  <c r="J108" i="240"/>
  <c r="R107" i="240"/>
  <c r="N107" i="240"/>
  <c r="J107" i="240"/>
  <c r="R106" i="240"/>
  <c r="N106" i="240"/>
  <c r="J106" i="240"/>
  <c r="E106" i="240"/>
  <c r="R105" i="240"/>
  <c r="N105" i="240"/>
  <c r="J105" i="240"/>
  <c r="E105" i="240"/>
  <c r="R104" i="240"/>
  <c r="N104" i="240"/>
  <c r="J104" i="240"/>
  <c r="E104" i="240"/>
  <c r="R103" i="240"/>
  <c r="N103" i="240"/>
  <c r="J103" i="240"/>
  <c r="E103" i="240"/>
  <c r="R102" i="240"/>
  <c r="N102" i="240"/>
  <c r="J102" i="240"/>
  <c r="E102" i="240"/>
  <c r="R101" i="240"/>
  <c r="N101" i="240"/>
  <c r="J101" i="240"/>
  <c r="E101" i="240"/>
  <c r="R100" i="240"/>
  <c r="N100" i="240"/>
  <c r="J100" i="240"/>
  <c r="E100" i="240"/>
  <c r="R99" i="240"/>
  <c r="N99" i="240"/>
  <c r="J99" i="240"/>
  <c r="E99" i="240"/>
  <c r="R98" i="240"/>
  <c r="N98" i="240"/>
  <c r="J98" i="240"/>
  <c r="E98" i="240"/>
  <c r="R97" i="240"/>
  <c r="N97" i="240"/>
  <c r="J97" i="240"/>
  <c r="E97" i="240"/>
  <c r="R96" i="240"/>
  <c r="N96" i="240"/>
  <c r="J96" i="240"/>
  <c r="E96" i="240"/>
  <c r="R95" i="240"/>
  <c r="N95" i="240"/>
  <c r="J95" i="240"/>
  <c r="E95" i="240"/>
  <c r="Q94" i="240"/>
  <c r="M94" i="240"/>
  <c r="I94" i="240"/>
  <c r="E94" i="240"/>
  <c r="R93" i="240"/>
  <c r="N93" i="240"/>
  <c r="J93" i="240"/>
  <c r="E93" i="240"/>
  <c r="R92" i="240"/>
  <c r="N92" i="240"/>
  <c r="J92" i="240"/>
  <c r="E92" i="240"/>
  <c r="R91" i="240"/>
  <c r="N91" i="240"/>
  <c r="J91" i="240"/>
  <c r="E91" i="240"/>
  <c r="R90" i="240"/>
  <c r="N90" i="240"/>
  <c r="J90" i="240"/>
  <c r="E90" i="240"/>
  <c r="R89" i="240"/>
  <c r="N89" i="240"/>
  <c r="J89" i="240"/>
  <c r="E89" i="240"/>
  <c r="R88" i="240"/>
  <c r="N88" i="240"/>
  <c r="J88" i="240"/>
  <c r="E88" i="240"/>
  <c r="R87" i="240"/>
  <c r="N87" i="240"/>
  <c r="J87" i="240"/>
  <c r="E87" i="240"/>
  <c r="R86" i="240"/>
  <c r="N86" i="240"/>
  <c r="J86" i="240"/>
  <c r="E86" i="240"/>
  <c r="R85" i="240"/>
  <c r="N85" i="240"/>
  <c r="J85" i="240"/>
  <c r="E85" i="240"/>
  <c r="R84" i="240"/>
  <c r="N84" i="240"/>
  <c r="J84" i="240"/>
  <c r="E84" i="240"/>
  <c r="R83" i="240"/>
  <c r="N83" i="240"/>
  <c r="J83" i="240"/>
  <c r="E83" i="240"/>
  <c r="R82" i="240"/>
  <c r="N82" i="240"/>
  <c r="J82" i="240"/>
  <c r="E82" i="240"/>
  <c r="R81" i="240"/>
  <c r="N81" i="240"/>
  <c r="J81" i="240"/>
  <c r="E81" i="240"/>
  <c r="R80" i="240"/>
  <c r="N80" i="240"/>
  <c r="J80" i="240"/>
  <c r="E80" i="240"/>
  <c r="R79" i="240"/>
  <c r="N79" i="240"/>
  <c r="J79" i="240"/>
  <c r="E79" i="240"/>
  <c r="R78" i="240"/>
  <c r="N78" i="240"/>
  <c r="J78" i="240"/>
  <c r="E78" i="240"/>
  <c r="A78" i="240"/>
  <c r="R77" i="240"/>
  <c r="N77" i="240"/>
  <c r="J77" i="240"/>
  <c r="E77" i="240"/>
  <c r="A77" i="240"/>
  <c r="R76" i="240"/>
  <c r="N76" i="240"/>
  <c r="J76" i="240"/>
  <c r="E76" i="240"/>
  <c r="A76" i="240"/>
  <c r="R75" i="240"/>
  <c r="N75" i="240"/>
  <c r="J75" i="240"/>
  <c r="E75" i="240"/>
  <c r="A75" i="240"/>
  <c r="R74" i="240"/>
  <c r="N74" i="240"/>
  <c r="J74" i="240"/>
  <c r="E74" i="240"/>
  <c r="A74" i="240"/>
  <c r="Q73" i="240"/>
  <c r="M73" i="240"/>
  <c r="I73" i="240"/>
  <c r="E73" i="240"/>
  <c r="A73" i="240"/>
  <c r="N67" i="240"/>
  <c r="N66" i="240"/>
  <c r="N65" i="240"/>
  <c r="J65" i="240"/>
  <c r="N64" i="240"/>
  <c r="J64" i="240"/>
  <c r="N63" i="240"/>
  <c r="J63" i="240"/>
  <c r="N62" i="240"/>
  <c r="J62" i="240"/>
  <c r="N61" i="240"/>
  <c r="J61" i="240"/>
  <c r="N60" i="240"/>
  <c r="J60" i="240"/>
  <c r="N59" i="240"/>
  <c r="J59" i="240"/>
  <c r="N58" i="240"/>
  <c r="J58" i="240"/>
  <c r="M57" i="240"/>
  <c r="I57" i="240"/>
  <c r="N56" i="240"/>
  <c r="J56" i="240"/>
  <c r="N55" i="240"/>
  <c r="J55" i="240"/>
  <c r="N54" i="240"/>
  <c r="J54" i="240"/>
  <c r="N53" i="240"/>
  <c r="J53" i="240"/>
  <c r="F53" i="240"/>
  <c r="M52" i="240"/>
  <c r="J52" i="240"/>
  <c r="F52" i="240"/>
  <c r="B52" i="240"/>
  <c r="N51" i="240"/>
  <c r="J51" i="240"/>
  <c r="F51" i="240"/>
  <c r="B51" i="240"/>
  <c r="N50" i="240"/>
  <c r="J50" i="240"/>
  <c r="F50" i="240"/>
  <c r="B50" i="240"/>
  <c r="N49" i="240"/>
  <c r="J49" i="240"/>
  <c r="F49" i="240"/>
  <c r="N48" i="240"/>
  <c r="I48" i="240"/>
  <c r="F48" i="240"/>
  <c r="N47" i="240"/>
  <c r="J47" i="240"/>
  <c r="F47" i="240"/>
  <c r="N46" i="240"/>
  <c r="J46" i="240"/>
  <c r="F46" i="240"/>
  <c r="N45" i="240"/>
  <c r="J45" i="240"/>
  <c r="E45" i="240"/>
  <c r="N44" i="240"/>
  <c r="J44" i="240"/>
  <c r="F44" i="240"/>
  <c r="N43" i="240"/>
  <c r="J43" i="240"/>
  <c r="F43" i="240"/>
  <c r="B43" i="240"/>
  <c r="N42" i="240"/>
  <c r="J42" i="240"/>
  <c r="F42" i="240"/>
  <c r="B42" i="240"/>
  <c r="N41" i="240"/>
  <c r="J41" i="240"/>
  <c r="F41" i="240"/>
  <c r="N40" i="240"/>
  <c r="J40" i="240"/>
  <c r="F40" i="240"/>
  <c r="R39" i="240"/>
  <c r="N39" i="240"/>
  <c r="J39" i="240"/>
  <c r="F39" i="240"/>
  <c r="R38" i="240"/>
  <c r="N38" i="240"/>
  <c r="J38" i="240"/>
  <c r="F38" i="240"/>
  <c r="R37" i="240"/>
  <c r="N37" i="240"/>
  <c r="J37" i="240"/>
  <c r="F37" i="240"/>
  <c r="R36" i="240"/>
  <c r="N36" i="240"/>
  <c r="J36" i="240"/>
  <c r="F36" i="240"/>
  <c r="R35" i="240"/>
  <c r="M35" i="240"/>
  <c r="I35" i="240"/>
  <c r="F35" i="240"/>
  <c r="B35" i="240"/>
  <c r="Q34" i="240"/>
  <c r="N34" i="240"/>
  <c r="J34" i="240"/>
  <c r="F34" i="240"/>
  <c r="B34" i="240"/>
  <c r="R33" i="240"/>
  <c r="N33" i="240"/>
  <c r="J33" i="240"/>
  <c r="F33" i="240"/>
  <c r="R32" i="240"/>
  <c r="N32" i="240"/>
  <c r="J32" i="240"/>
  <c r="E32" i="240"/>
  <c r="R31" i="240"/>
  <c r="N31" i="240"/>
  <c r="J31" i="240"/>
  <c r="F31" i="240"/>
  <c r="R30" i="240"/>
  <c r="N30" i="240"/>
  <c r="J30" i="240"/>
  <c r="F30" i="240"/>
  <c r="B30" i="240"/>
  <c r="R29" i="240"/>
  <c r="N29" i="240"/>
  <c r="J29" i="240"/>
  <c r="F29" i="240"/>
  <c r="B29" i="240"/>
  <c r="Q28" i="240"/>
  <c r="N28" i="240"/>
  <c r="J28" i="240"/>
  <c r="F28" i="240"/>
  <c r="R27" i="240"/>
  <c r="N27" i="240"/>
  <c r="J27" i="240"/>
  <c r="F27" i="240"/>
  <c r="R26" i="240"/>
  <c r="N26" i="240"/>
  <c r="J26" i="240"/>
  <c r="F26" i="240"/>
  <c r="A26" i="240"/>
  <c r="R25" i="240"/>
  <c r="N25" i="240"/>
  <c r="J25" i="240"/>
  <c r="F25" i="240"/>
  <c r="A25" i="240"/>
  <c r="R24" i="240"/>
  <c r="N24" i="240"/>
  <c r="J24" i="240"/>
  <c r="F24" i="240"/>
  <c r="A24" i="240"/>
  <c r="R23" i="240"/>
  <c r="N23" i="240"/>
  <c r="J23" i="240"/>
  <c r="E23" i="240"/>
  <c r="A23" i="240"/>
  <c r="Q22" i="240"/>
  <c r="N22" i="240"/>
  <c r="J22" i="240"/>
  <c r="F22" i="240"/>
  <c r="A22" i="240"/>
  <c r="Q21" i="240"/>
  <c r="N21" i="240"/>
  <c r="J21" i="240"/>
  <c r="F21" i="240"/>
  <c r="A21" i="240"/>
  <c r="Q20" i="240"/>
  <c r="N20" i="240"/>
  <c r="J20" i="240"/>
  <c r="F20" i="240"/>
  <c r="A20" i="240"/>
  <c r="Q19" i="240"/>
  <c r="N19" i="240"/>
  <c r="J19" i="240"/>
  <c r="F19" i="240"/>
  <c r="A19" i="240"/>
  <c r="Q18" i="240"/>
  <c r="N18" i="240"/>
  <c r="J18" i="240"/>
  <c r="F18" i="240"/>
  <c r="A18" i="240"/>
  <c r="Q17" i="240"/>
  <c r="N17" i="240"/>
  <c r="J17" i="240"/>
  <c r="F17" i="240"/>
  <c r="A17" i="240"/>
  <c r="Q16" i="240"/>
  <c r="N16" i="240"/>
  <c r="J16" i="240"/>
  <c r="F16" i="240"/>
  <c r="A16" i="240"/>
  <c r="Q15" i="240"/>
  <c r="N15" i="240"/>
  <c r="J15" i="240"/>
  <c r="F15" i="240"/>
  <c r="A15" i="240"/>
  <c r="Q14" i="240"/>
  <c r="M14" i="240"/>
  <c r="I14" i="240"/>
  <c r="F14" i="240"/>
  <c r="A14" i="240"/>
  <c r="Q13" i="240"/>
  <c r="N13" i="240"/>
  <c r="J13" i="240"/>
  <c r="F13" i="240"/>
  <c r="A13" i="240"/>
  <c r="Q12" i="240"/>
  <c r="N12" i="240"/>
  <c r="J12" i="240"/>
  <c r="F12" i="240"/>
  <c r="Q11" i="240"/>
  <c r="N11" i="240"/>
  <c r="J11" i="240"/>
  <c r="F11" i="240"/>
  <c r="A11" i="240"/>
  <c r="Q10" i="240"/>
  <c r="N10" i="240"/>
  <c r="J10" i="240"/>
  <c r="F10" i="240"/>
  <c r="A10" i="240"/>
  <c r="Q9" i="240"/>
  <c r="N9" i="240"/>
  <c r="J9" i="240"/>
  <c r="F9" i="240"/>
  <c r="A9" i="240"/>
  <c r="Q8" i="240"/>
  <c r="N8" i="240"/>
  <c r="J8" i="240"/>
  <c r="F8" i="240"/>
  <c r="A8" i="240"/>
  <c r="Q7" i="240"/>
  <c r="N7" i="240"/>
  <c r="J7" i="240"/>
  <c r="F7" i="240"/>
  <c r="A7" i="240"/>
  <c r="Q6" i="240"/>
  <c r="N6" i="240"/>
  <c r="J6" i="240"/>
  <c r="F6" i="240"/>
  <c r="A6" i="240"/>
  <c r="Q5" i="240"/>
  <c r="N5" i="240"/>
  <c r="J5" i="240"/>
  <c r="F5" i="240"/>
  <c r="A5" i="240"/>
  <c r="Q4" i="240"/>
  <c r="N4" i="240"/>
  <c r="J4" i="240"/>
  <c r="F4" i="240"/>
  <c r="A4" i="240"/>
  <c r="Q3" i="240"/>
  <c r="N3" i="240"/>
  <c r="J3" i="240"/>
  <c r="F3" i="240"/>
  <c r="C3" i="240"/>
  <c r="Q2" i="240"/>
  <c r="N2" i="240"/>
  <c r="J2" i="240"/>
  <c r="E2" i="240"/>
  <c r="A1" i="240"/>
  <c r="K1" i="229" s="1"/>
  <c r="R114" i="239"/>
  <c r="N114" i="239"/>
  <c r="J114" i="239"/>
  <c r="R113" i="239"/>
  <c r="N113" i="239"/>
  <c r="J113" i="239"/>
  <c r="R112" i="239"/>
  <c r="N112" i="239"/>
  <c r="J112" i="239"/>
  <c r="R111" i="239"/>
  <c r="N111" i="239"/>
  <c r="J111" i="239"/>
  <c r="R110" i="239"/>
  <c r="N110" i="239"/>
  <c r="J110" i="239"/>
  <c r="R109" i="239"/>
  <c r="N109" i="239"/>
  <c r="J109" i="239"/>
  <c r="R108" i="239"/>
  <c r="N108" i="239"/>
  <c r="J108" i="239"/>
  <c r="R107" i="239"/>
  <c r="N107" i="239"/>
  <c r="J107" i="239"/>
  <c r="R106" i="239"/>
  <c r="N106" i="239"/>
  <c r="J106" i="239"/>
  <c r="E106" i="239"/>
  <c r="R105" i="239"/>
  <c r="N105" i="239"/>
  <c r="J105" i="239"/>
  <c r="E105" i="239"/>
  <c r="R104" i="239"/>
  <c r="N104" i="239"/>
  <c r="J104" i="239"/>
  <c r="E104" i="239"/>
  <c r="R103" i="239"/>
  <c r="N103" i="239"/>
  <c r="J103" i="239"/>
  <c r="E103" i="239"/>
  <c r="R102" i="239"/>
  <c r="N102" i="239"/>
  <c r="J102" i="239"/>
  <c r="E102" i="239"/>
  <c r="R101" i="239"/>
  <c r="N101" i="239"/>
  <c r="J101" i="239"/>
  <c r="E101" i="239"/>
  <c r="R100" i="239"/>
  <c r="N100" i="239"/>
  <c r="J100" i="239"/>
  <c r="E100" i="239"/>
  <c r="R99" i="239"/>
  <c r="N99" i="239"/>
  <c r="J99" i="239"/>
  <c r="E99" i="239"/>
  <c r="R98" i="239"/>
  <c r="N98" i="239"/>
  <c r="J98" i="239"/>
  <c r="E98" i="239"/>
  <c r="R97" i="239"/>
  <c r="N97" i="239"/>
  <c r="J97" i="239"/>
  <c r="E97" i="239"/>
  <c r="R96" i="239"/>
  <c r="N96" i="239"/>
  <c r="J96" i="239"/>
  <c r="E96" i="239"/>
  <c r="R95" i="239"/>
  <c r="N95" i="239"/>
  <c r="J95" i="239"/>
  <c r="E95" i="239"/>
  <c r="Q94" i="239"/>
  <c r="M94" i="239"/>
  <c r="I94" i="239"/>
  <c r="E94" i="239"/>
  <c r="R93" i="239"/>
  <c r="N93" i="239"/>
  <c r="J93" i="239"/>
  <c r="E93" i="239"/>
  <c r="R92" i="239"/>
  <c r="N92" i="239"/>
  <c r="J92" i="239"/>
  <c r="E92" i="239"/>
  <c r="R91" i="239"/>
  <c r="N91" i="239"/>
  <c r="J91" i="239"/>
  <c r="E91" i="239"/>
  <c r="R90" i="239"/>
  <c r="N90" i="239"/>
  <c r="J90" i="239"/>
  <c r="E90" i="239"/>
  <c r="R89" i="239"/>
  <c r="N89" i="239"/>
  <c r="J89" i="239"/>
  <c r="E89" i="239"/>
  <c r="R88" i="239"/>
  <c r="N88" i="239"/>
  <c r="J88" i="239"/>
  <c r="E88" i="239"/>
  <c r="R87" i="239"/>
  <c r="N87" i="239"/>
  <c r="J87" i="239"/>
  <c r="E87" i="239"/>
  <c r="R86" i="239"/>
  <c r="N86" i="239"/>
  <c r="J86" i="239"/>
  <c r="E86" i="239"/>
  <c r="R85" i="239"/>
  <c r="N85" i="239"/>
  <c r="J85" i="239"/>
  <c r="E85" i="239"/>
  <c r="R84" i="239"/>
  <c r="N84" i="239"/>
  <c r="J84" i="239"/>
  <c r="E84" i="239"/>
  <c r="R83" i="239"/>
  <c r="N83" i="239"/>
  <c r="J83" i="239"/>
  <c r="E83" i="239"/>
  <c r="R82" i="239"/>
  <c r="N82" i="239"/>
  <c r="J82" i="239"/>
  <c r="E82" i="239"/>
  <c r="R81" i="239"/>
  <c r="N81" i="239"/>
  <c r="J81" i="239"/>
  <c r="E81" i="239"/>
  <c r="R80" i="239"/>
  <c r="N80" i="239"/>
  <c r="J80" i="239"/>
  <c r="E80" i="239"/>
  <c r="R79" i="239"/>
  <c r="N79" i="239"/>
  <c r="J79" i="239"/>
  <c r="E79" i="239"/>
  <c r="R78" i="239"/>
  <c r="N78" i="239"/>
  <c r="J78" i="239"/>
  <c r="E78" i="239"/>
  <c r="A78" i="239"/>
  <c r="R77" i="239"/>
  <c r="N77" i="239"/>
  <c r="J77" i="239"/>
  <c r="E77" i="239"/>
  <c r="A77" i="239"/>
  <c r="R76" i="239"/>
  <c r="N76" i="239"/>
  <c r="J76" i="239"/>
  <c r="E76" i="239"/>
  <c r="A76" i="239"/>
  <c r="R75" i="239"/>
  <c r="N75" i="239"/>
  <c r="J75" i="239"/>
  <c r="E75" i="239"/>
  <c r="A75" i="239"/>
  <c r="R74" i="239"/>
  <c r="N74" i="239"/>
  <c r="J74" i="239"/>
  <c r="E74" i="239"/>
  <c r="A74" i="239"/>
  <c r="Q73" i="239"/>
  <c r="M73" i="239"/>
  <c r="I73" i="239"/>
  <c r="E73" i="239"/>
  <c r="A73" i="239"/>
  <c r="N67" i="239"/>
  <c r="N66" i="239"/>
  <c r="N65" i="239"/>
  <c r="J65" i="239"/>
  <c r="N64" i="239"/>
  <c r="J64" i="239"/>
  <c r="N63" i="239"/>
  <c r="J63" i="239"/>
  <c r="N62" i="239"/>
  <c r="J62" i="239"/>
  <c r="N61" i="239"/>
  <c r="J61" i="239"/>
  <c r="N60" i="239"/>
  <c r="J60" i="239"/>
  <c r="N59" i="239"/>
  <c r="J59" i="239"/>
  <c r="N58" i="239"/>
  <c r="J58" i="239"/>
  <c r="M57" i="239"/>
  <c r="I57" i="239"/>
  <c r="N56" i="239"/>
  <c r="J56" i="239"/>
  <c r="N55" i="239"/>
  <c r="J55" i="239"/>
  <c r="N54" i="239"/>
  <c r="J54" i="239"/>
  <c r="N53" i="239"/>
  <c r="J53" i="239"/>
  <c r="F53" i="239"/>
  <c r="M52" i="239"/>
  <c r="J52" i="239"/>
  <c r="F52" i="239"/>
  <c r="B52" i="239"/>
  <c r="N51" i="239"/>
  <c r="J51" i="239"/>
  <c r="F51" i="239"/>
  <c r="B51" i="239"/>
  <c r="N50" i="239"/>
  <c r="J50" i="239"/>
  <c r="F50" i="239"/>
  <c r="B50" i="239"/>
  <c r="N49" i="239"/>
  <c r="J49" i="239"/>
  <c r="F49" i="239"/>
  <c r="N48" i="239"/>
  <c r="I48" i="239"/>
  <c r="F48" i="239"/>
  <c r="N47" i="239"/>
  <c r="J47" i="239"/>
  <c r="F47" i="239"/>
  <c r="N46" i="239"/>
  <c r="J46" i="239"/>
  <c r="F46" i="239"/>
  <c r="N45" i="239"/>
  <c r="J45" i="239"/>
  <c r="E45" i="239"/>
  <c r="N44" i="239"/>
  <c r="J44" i="239"/>
  <c r="F44" i="239"/>
  <c r="N43" i="239"/>
  <c r="J43" i="239"/>
  <c r="F43" i="239"/>
  <c r="B43" i="239"/>
  <c r="N42" i="239"/>
  <c r="J42" i="239"/>
  <c r="F42" i="239"/>
  <c r="B42" i="239"/>
  <c r="N41" i="239"/>
  <c r="J41" i="239"/>
  <c r="F41" i="239"/>
  <c r="N40" i="239"/>
  <c r="J40" i="239"/>
  <c r="F40" i="239"/>
  <c r="R39" i="239"/>
  <c r="N39" i="239"/>
  <c r="J39" i="239"/>
  <c r="F39" i="239"/>
  <c r="R38" i="239"/>
  <c r="N38" i="239"/>
  <c r="J38" i="239"/>
  <c r="F38" i="239"/>
  <c r="R37" i="239"/>
  <c r="N37" i="239"/>
  <c r="J37" i="239"/>
  <c r="F37" i="239"/>
  <c r="R36" i="239"/>
  <c r="N36" i="239"/>
  <c r="J36" i="239"/>
  <c r="F36" i="239"/>
  <c r="R35" i="239"/>
  <c r="M35" i="239"/>
  <c r="I35" i="239"/>
  <c r="F35" i="239"/>
  <c r="B35" i="239"/>
  <c r="Q34" i="239"/>
  <c r="N34" i="239"/>
  <c r="J34" i="239"/>
  <c r="F34" i="239"/>
  <c r="B34" i="239"/>
  <c r="R33" i="239"/>
  <c r="N33" i="239"/>
  <c r="J33" i="239"/>
  <c r="F33" i="239"/>
  <c r="R32" i="239"/>
  <c r="N32" i="239"/>
  <c r="J32" i="239"/>
  <c r="E32" i="239"/>
  <c r="R31" i="239"/>
  <c r="N31" i="239"/>
  <c r="J31" i="239"/>
  <c r="F31" i="239"/>
  <c r="R30" i="239"/>
  <c r="N30" i="239"/>
  <c r="J30" i="239"/>
  <c r="F30" i="239"/>
  <c r="B30" i="239"/>
  <c r="R29" i="239"/>
  <c r="N29" i="239"/>
  <c r="J29" i="239"/>
  <c r="F29" i="239"/>
  <c r="B29" i="239"/>
  <c r="Q28" i="239"/>
  <c r="N28" i="239"/>
  <c r="J28" i="239"/>
  <c r="F28" i="239"/>
  <c r="R27" i="239"/>
  <c r="N27" i="239"/>
  <c r="J27" i="239"/>
  <c r="F27" i="239"/>
  <c r="R26" i="239"/>
  <c r="N26" i="239"/>
  <c r="J26" i="239"/>
  <c r="F26" i="239"/>
  <c r="A26" i="239"/>
  <c r="R25" i="239"/>
  <c r="N25" i="239"/>
  <c r="J25" i="239"/>
  <c r="F25" i="239"/>
  <c r="A25" i="239"/>
  <c r="R24" i="239"/>
  <c r="N24" i="239"/>
  <c r="J24" i="239"/>
  <c r="F24" i="239"/>
  <c r="A24" i="239"/>
  <c r="R23" i="239"/>
  <c r="N23" i="239"/>
  <c r="J23" i="239"/>
  <c r="E23" i="239"/>
  <c r="A23" i="239"/>
  <c r="Q22" i="239"/>
  <c r="N22" i="239"/>
  <c r="J22" i="239"/>
  <c r="F22" i="239"/>
  <c r="A22" i="239"/>
  <c r="Q21" i="239"/>
  <c r="N21" i="239"/>
  <c r="J21" i="239"/>
  <c r="F21" i="239"/>
  <c r="A21" i="239"/>
  <c r="Q20" i="239"/>
  <c r="N20" i="239"/>
  <c r="J20" i="239"/>
  <c r="F20" i="239"/>
  <c r="A20" i="239"/>
  <c r="Q19" i="239"/>
  <c r="N19" i="239"/>
  <c r="J19" i="239"/>
  <c r="F19" i="239"/>
  <c r="A19" i="239"/>
  <c r="Q18" i="239"/>
  <c r="N18" i="239"/>
  <c r="J18" i="239"/>
  <c r="F18" i="239"/>
  <c r="A18" i="239"/>
  <c r="Q17" i="239"/>
  <c r="N17" i="239"/>
  <c r="J17" i="239"/>
  <c r="F17" i="239"/>
  <c r="A17" i="239"/>
  <c r="Q16" i="239"/>
  <c r="N16" i="239"/>
  <c r="J16" i="239"/>
  <c r="F16" i="239"/>
  <c r="A16" i="239"/>
  <c r="Q15" i="239"/>
  <c r="N15" i="239"/>
  <c r="J15" i="239"/>
  <c r="F15" i="239"/>
  <c r="A15" i="239"/>
  <c r="Q14" i="239"/>
  <c r="M14" i="239"/>
  <c r="I14" i="239"/>
  <c r="F14" i="239"/>
  <c r="A14" i="239"/>
  <c r="Q13" i="239"/>
  <c r="N13" i="239"/>
  <c r="J13" i="239"/>
  <c r="F13" i="239"/>
  <c r="A13" i="239"/>
  <c r="Q12" i="239"/>
  <c r="N12" i="239"/>
  <c r="J12" i="239"/>
  <c r="F12" i="239"/>
  <c r="Q11" i="239"/>
  <c r="N11" i="239"/>
  <c r="J11" i="239"/>
  <c r="F11" i="239"/>
  <c r="A11" i="239"/>
  <c r="Q10" i="239"/>
  <c r="N10" i="239"/>
  <c r="J10" i="239"/>
  <c r="F10" i="239"/>
  <c r="A10" i="239"/>
  <c r="Q9" i="239"/>
  <c r="N9" i="239"/>
  <c r="J9" i="239"/>
  <c r="F9" i="239"/>
  <c r="A9" i="239"/>
  <c r="Q8" i="239"/>
  <c r="N8" i="239"/>
  <c r="J8" i="239"/>
  <c r="F8" i="239"/>
  <c r="A8" i="239"/>
  <c r="Q7" i="239"/>
  <c r="N7" i="239"/>
  <c r="J7" i="239"/>
  <c r="F7" i="239"/>
  <c r="A7" i="239"/>
  <c r="Q6" i="239"/>
  <c r="N6" i="239"/>
  <c r="J6" i="239"/>
  <c r="F6" i="239"/>
  <c r="A6" i="239"/>
  <c r="Q5" i="239"/>
  <c r="N5" i="239"/>
  <c r="J5" i="239"/>
  <c r="F5" i="239"/>
  <c r="A5" i="239"/>
  <c r="Q4" i="239"/>
  <c r="N4" i="239"/>
  <c r="J4" i="239"/>
  <c r="F4" i="239"/>
  <c r="A4" i="239"/>
  <c r="Q3" i="239"/>
  <c r="N3" i="239"/>
  <c r="J3" i="239"/>
  <c r="F3" i="239"/>
  <c r="C3" i="239"/>
  <c r="Q2" i="239"/>
  <c r="N2" i="239"/>
  <c r="J2" i="239"/>
  <c r="E2" i="239"/>
  <c r="A1" i="239"/>
  <c r="J1" i="229" s="1"/>
  <c r="R114" i="238"/>
  <c r="N114" i="238"/>
  <c r="J114" i="238"/>
  <c r="R113" i="238"/>
  <c r="N113" i="238"/>
  <c r="J113" i="238"/>
  <c r="R112" i="238"/>
  <c r="N112" i="238"/>
  <c r="J112" i="238"/>
  <c r="R111" i="238"/>
  <c r="N111" i="238"/>
  <c r="J111" i="238"/>
  <c r="R110" i="238"/>
  <c r="N110" i="238"/>
  <c r="J110" i="238"/>
  <c r="R109" i="238"/>
  <c r="N109" i="238"/>
  <c r="J109" i="238"/>
  <c r="R108" i="238"/>
  <c r="N108" i="238"/>
  <c r="J108" i="238"/>
  <c r="R107" i="238"/>
  <c r="N107" i="238"/>
  <c r="J107" i="238"/>
  <c r="R106" i="238"/>
  <c r="N106" i="238"/>
  <c r="J106" i="238"/>
  <c r="E106" i="238"/>
  <c r="R105" i="238"/>
  <c r="N105" i="238"/>
  <c r="J105" i="238"/>
  <c r="E105" i="238"/>
  <c r="R104" i="238"/>
  <c r="N104" i="238"/>
  <c r="J104" i="238"/>
  <c r="E104" i="238"/>
  <c r="R103" i="238"/>
  <c r="N103" i="238"/>
  <c r="J103" i="238"/>
  <c r="E103" i="238"/>
  <c r="R102" i="238"/>
  <c r="N102" i="238"/>
  <c r="J102" i="238"/>
  <c r="E102" i="238"/>
  <c r="R101" i="238"/>
  <c r="N101" i="238"/>
  <c r="J101" i="238"/>
  <c r="E101" i="238"/>
  <c r="R100" i="238"/>
  <c r="N100" i="238"/>
  <c r="J100" i="238"/>
  <c r="E100" i="238"/>
  <c r="R99" i="238"/>
  <c r="N99" i="238"/>
  <c r="J99" i="238"/>
  <c r="E99" i="238"/>
  <c r="R98" i="238"/>
  <c r="N98" i="238"/>
  <c r="J98" i="238"/>
  <c r="E98" i="238"/>
  <c r="R97" i="238"/>
  <c r="N97" i="238"/>
  <c r="J97" i="238"/>
  <c r="E97" i="238"/>
  <c r="R96" i="238"/>
  <c r="N96" i="238"/>
  <c r="J96" i="238"/>
  <c r="E96" i="238"/>
  <c r="R95" i="238"/>
  <c r="N95" i="238"/>
  <c r="J95" i="238"/>
  <c r="E95" i="238"/>
  <c r="Q94" i="238"/>
  <c r="M94" i="238"/>
  <c r="I94" i="238"/>
  <c r="E94" i="238"/>
  <c r="R93" i="238"/>
  <c r="N93" i="238"/>
  <c r="J93" i="238"/>
  <c r="E93" i="238"/>
  <c r="R92" i="238"/>
  <c r="N92" i="238"/>
  <c r="J92" i="238"/>
  <c r="E92" i="238"/>
  <c r="R91" i="238"/>
  <c r="N91" i="238"/>
  <c r="J91" i="238"/>
  <c r="E91" i="238"/>
  <c r="R90" i="238"/>
  <c r="N90" i="238"/>
  <c r="J90" i="238"/>
  <c r="E90" i="238"/>
  <c r="R89" i="238"/>
  <c r="N89" i="238"/>
  <c r="J89" i="238"/>
  <c r="E89" i="238"/>
  <c r="R88" i="238"/>
  <c r="N88" i="238"/>
  <c r="J88" i="238"/>
  <c r="E88" i="238"/>
  <c r="R87" i="238"/>
  <c r="N87" i="238"/>
  <c r="J87" i="238"/>
  <c r="E87" i="238"/>
  <c r="R86" i="238"/>
  <c r="N86" i="238"/>
  <c r="J86" i="238"/>
  <c r="E86" i="238"/>
  <c r="R85" i="238"/>
  <c r="N85" i="238"/>
  <c r="J85" i="238"/>
  <c r="E85" i="238"/>
  <c r="R84" i="238"/>
  <c r="N84" i="238"/>
  <c r="J84" i="238"/>
  <c r="E84" i="238"/>
  <c r="R83" i="238"/>
  <c r="N83" i="238"/>
  <c r="J83" i="238"/>
  <c r="E83" i="238"/>
  <c r="R82" i="238"/>
  <c r="N82" i="238"/>
  <c r="J82" i="238"/>
  <c r="E82" i="238"/>
  <c r="R81" i="238"/>
  <c r="N81" i="238"/>
  <c r="J81" i="238"/>
  <c r="E81" i="238"/>
  <c r="R80" i="238"/>
  <c r="N80" i="238"/>
  <c r="J80" i="238"/>
  <c r="E80" i="238"/>
  <c r="R79" i="238"/>
  <c r="N79" i="238"/>
  <c r="J79" i="238"/>
  <c r="E79" i="238"/>
  <c r="R78" i="238"/>
  <c r="N78" i="238"/>
  <c r="J78" i="238"/>
  <c r="E78" i="238"/>
  <c r="A78" i="238"/>
  <c r="R77" i="238"/>
  <c r="N77" i="238"/>
  <c r="J77" i="238"/>
  <c r="E77" i="238"/>
  <c r="A77" i="238"/>
  <c r="R76" i="238"/>
  <c r="N76" i="238"/>
  <c r="J76" i="238"/>
  <c r="E76" i="238"/>
  <c r="A76" i="238"/>
  <c r="R75" i="238"/>
  <c r="N75" i="238"/>
  <c r="J75" i="238"/>
  <c r="E75" i="238"/>
  <c r="A75" i="238"/>
  <c r="R74" i="238"/>
  <c r="N74" i="238"/>
  <c r="J74" i="238"/>
  <c r="E74" i="238"/>
  <c r="A74" i="238"/>
  <c r="Q73" i="238"/>
  <c r="M73" i="238"/>
  <c r="I73" i="238"/>
  <c r="E73" i="238"/>
  <c r="A73" i="238"/>
  <c r="N67" i="238"/>
  <c r="N66" i="238"/>
  <c r="N65" i="238"/>
  <c r="J65" i="238"/>
  <c r="N64" i="238"/>
  <c r="J64" i="238"/>
  <c r="N63" i="238"/>
  <c r="J63" i="238"/>
  <c r="N62" i="238"/>
  <c r="J62" i="238"/>
  <c r="N61" i="238"/>
  <c r="J61" i="238"/>
  <c r="N60" i="238"/>
  <c r="J60" i="238"/>
  <c r="N59" i="238"/>
  <c r="J59" i="238"/>
  <c r="N58" i="238"/>
  <c r="J58" i="238"/>
  <c r="M57" i="238"/>
  <c r="I57" i="238"/>
  <c r="N56" i="238"/>
  <c r="J56" i="238"/>
  <c r="N55" i="238"/>
  <c r="J55" i="238"/>
  <c r="N54" i="238"/>
  <c r="J54" i="238"/>
  <c r="N53" i="238"/>
  <c r="J53" i="238"/>
  <c r="F53" i="238"/>
  <c r="M52" i="238"/>
  <c r="J52" i="238"/>
  <c r="F52" i="238"/>
  <c r="B52" i="238"/>
  <c r="N51" i="238"/>
  <c r="J51" i="238"/>
  <c r="F51" i="238"/>
  <c r="B51" i="238"/>
  <c r="N50" i="238"/>
  <c r="J50" i="238"/>
  <c r="F50" i="238"/>
  <c r="B50" i="238"/>
  <c r="N49" i="238"/>
  <c r="J49" i="238"/>
  <c r="F49" i="238"/>
  <c r="N48" i="238"/>
  <c r="I48" i="238"/>
  <c r="F48" i="238"/>
  <c r="N47" i="238"/>
  <c r="J47" i="238"/>
  <c r="F47" i="238"/>
  <c r="N46" i="238"/>
  <c r="J46" i="238"/>
  <c r="F46" i="238"/>
  <c r="N45" i="238"/>
  <c r="J45" i="238"/>
  <c r="E45" i="238"/>
  <c r="N44" i="238"/>
  <c r="J44" i="238"/>
  <c r="F44" i="238"/>
  <c r="N43" i="238"/>
  <c r="J43" i="238"/>
  <c r="F43" i="238"/>
  <c r="B43" i="238"/>
  <c r="N42" i="238"/>
  <c r="J42" i="238"/>
  <c r="F42" i="238"/>
  <c r="B42" i="238"/>
  <c r="N41" i="238"/>
  <c r="J41" i="238"/>
  <c r="F41" i="238"/>
  <c r="N40" i="238"/>
  <c r="J40" i="238"/>
  <c r="F40" i="238"/>
  <c r="R39" i="238"/>
  <c r="N39" i="238"/>
  <c r="J39" i="238"/>
  <c r="F39" i="238"/>
  <c r="R38" i="238"/>
  <c r="N38" i="238"/>
  <c r="J38" i="238"/>
  <c r="F38" i="238"/>
  <c r="R37" i="238"/>
  <c r="N37" i="238"/>
  <c r="J37" i="238"/>
  <c r="F37" i="238"/>
  <c r="R36" i="238"/>
  <c r="N36" i="238"/>
  <c r="J36" i="238"/>
  <c r="F36" i="238"/>
  <c r="R35" i="238"/>
  <c r="M35" i="238"/>
  <c r="I35" i="238"/>
  <c r="F35" i="238"/>
  <c r="B35" i="238"/>
  <c r="Q34" i="238"/>
  <c r="N34" i="238"/>
  <c r="J34" i="238"/>
  <c r="F34" i="238"/>
  <c r="B34" i="238"/>
  <c r="R33" i="238"/>
  <c r="N33" i="238"/>
  <c r="J33" i="238"/>
  <c r="F33" i="238"/>
  <c r="R32" i="238"/>
  <c r="N32" i="238"/>
  <c r="J32" i="238"/>
  <c r="E32" i="238"/>
  <c r="R31" i="238"/>
  <c r="N31" i="238"/>
  <c r="J31" i="238"/>
  <c r="F31" i="238"/>
  <c r="R30" i="238"/>
  <c r="N30" i="238"/>
  <c r="J30" i="238"/>
  <c r="F30" i="238"/>
  <c r="B30" i="238"/>
  <c r="R29" i="238"/>
  <c r="N29" i="238"/>
  <c r="J29" i="238"/>
  <c r="F29" i="238"/>
  <c r="B29" i="238"/>
  <c r="Q28" i="238"/>
  <c r="N28" i="238"/>
  <c r="J28" i="238"/>
  <c r="F28" i="238"/>
  <c r="R27" i="238"/>
  <c r="N27" i="238"/>
  <c r="J27" i="238"/>
  <c r="F27" i="238"/>
  <c r="R26" i="238"/>
  <c r="N26" i="238"/>
  <c r="J26" i="238"/>
  <c r="F26" i="238"/>
  <c r="A26" i="238"/>
  <c r="R25" i="238"/>
  <c r="N25" i="238"/>
  <c r="J25" i="238"/>
  <c r="F25" i="238"/>
  <c r="A25" i="238"/>
  <c r="R24" i="238"/>
  <c r="N24" i="238"/>
  <c r="J24" i="238"/>
  <c r="F24" i="238"/>
  <c r="A24" i="238"/>
  <c r="R23" i="238"/>
  <c r="N23" i="238"/>
  <c r="J23" i="238"/>
  <c r="E23" i="238"/>
  <c r="A23" i="238"/>
  <c r="Q22" i="238"/>
  <c r="N22" i="238"/>
  <c r="J22" i="238"/>
  <c r="F22" i="238"/>
  <c r="A22" i="238"/>
  <c r="Q21" i="238"/>
  <c r="N21" i="238"/>
  <c r="J21" i="238"/>
  <c r="F21" i="238"/>
  <c r="A21" i="238"/>
  <c r="Q20" i="238"/>
  <c r="N20" i="238"/>
  <c r="J20" i="238"/>
  <c r="F20" i="238"/>
  <c r="A20" i="238"/>
  <c r="Q19" i="238"/>
  <c r="N19" i="238"/>
  <c r="J19" i="238"/>
  <c r="F19" i="238"/>
  <c r="A19" i="238"/>
  <c r="Q18" i="238"/>
  <c r="N18" i="238"/>
  <c r="J18" i="238"/>
  <c r="F18" i="238"/>
  <c r="A18" i="238"/>
  <c r="Q17" i="238"/>
  <c r="N17" i="238"/>
  <c r="J17" i="238"/>
  <c r="F17" i="238"/>
  <c r="A17" i="238"/>
  <c r="Q16" i="238"/>
  <c r="N16" i="238"/>
  <c r="J16" i="238"/>
  <c r="F16" i="238"/>
  <c r="A16" i="238"/>
  <c r="Q15" i="238"/>
  <c r="N15" i="238"/>
  <c r="J15" i="238"/>
  <c r="F15" i="238"/>
  <c r="A15" i="238"/>
  <c r="Q14" i="238"/>
  <c r="M14" i="238"/>
  <c r="I14" i="238"/>
  <c r="F14" i="238"/>
  <c r="A14" i="238"/>
  <c r="Q13" i="238"/>
  <c r="N13" i="238"/>
  <c r="J13" i="238"/>
  <c r="F13" i="238"/>
  <c r="A13" i="238"/>
  <c r="Q12" i="238"/>
  <c r="N12" i="238"/>
  <c r="J12" i="238"/>
  <c r="F12" i="238"/>
  <c r="Q11" i="238"/>
  <c r="N11" i="238"/>
  <c r="J11" i="238"/>
  <c r="F11" i="238"/>
  <c r="A11" i="238"/>
  <c r="Q10" i="238"/>
  <c r="N10" i="238"/>
  <c r="J10" i="238"/>
  <c r="F10" i="238"/>
  <c r="A10" i="238"/>
  <c r="Q9" i="238"/>
  <c r="N9" i="238"/>
  <c r="J9" i="238"/>
  <c r="F9" i="238"/>
  <c r="A9" i="238"/>
  <c r="Q8" i="238"/>
  <c r="N8" i="238"/>
  <c r="J8" i="238"/>
  <c r="F8" i="238"/>
  <c r="A8" i="238"/>
  <c r="Q7" i="238"/>
  <c r="N7" i="238"/>
  <c r="J7" i="238"/>
  <c r="F7" i="238"/>
  <c r="A7" i="238"/>
  <c r="Q6" i="238"/>
  <c r="N6" i="238"/>
  <c r="J6" i="238"/>
  <c r="F6" i="238"/>
  <c r="A6" i="238"/>
  <c r="Q5" i="238"/>
  <c r="N5" i="238"/>
  <c r="J5" i="238"/>
  <c r="F5" i="238"/>
  <c r="A5" i="238"/>
  <c r="Q4" i="238"/>
  <c r="N4" i="238"/>
  <c r="J4" i="238"/>
  <c r="F4" i="238"/>
  <c r="A4" i="238"/>
  <c r="Q3" i="238"/>
  <c r="N3" i="238"/>
  <c r="J3" i="238"/>
  <c r="F3" i="238"/>
  <c r="Q2" i="238"/>
  <c r="N2" i="238"/>
  <c r="J2" i="238"/>
  <c r="E2" i="238"/>
  <c r="A1" i="238"/>
  <c r="I1" i="229" s="1"/>
  <c r="C47" i="237"/>
  <c r="C46" i="237"/>
  <c r="C45" i="237"/>
  <c r="C44" i="237"/>
  <c r="C41" i="237"/>
  <c r="C40" i="237"/>
  <c r="C39" i="237"/>
  <c r="C38" i="237"/>
  <c r="C37" i="237"/>
  <c r="C36" i="237"/>
  <c r="C33" i="237"/>
  <c r="C32" i="237"/>
  <c r="C31" i="237"/>
  <c r="S114" i="237"/>
  <c r="O114" i="237"/>
  <c r="K114" i="237"/>
  <c r="S113" i="237"/>
  <c r="O113" i="237"/>
  <c r="K113" i="237"/>
  <c r="S112" i="237"/>
  <c r="O112" i="237"/>
  <c r="K112" i="237"/>
  <c r="S111" i="237"/>
  <c r="O111" i="237"/>
  <c r="K111" i="237"/>
  <c r="S110" i="237"/>
  <c r="O110" i="237"/>
  <c r="K110" i="237"/>
  <c r="S109" i="237"/>
  <c r="O109" i="237"/>
  <c r="K109" i="237"/>
  <c r="S108" i="237"/>
  <c r="O108" i="237"/>
  <c r="K108" i="237"/>
  <c r="S107" i="237"/>
  <c r="O107" i="237"/>
  <c r="K107" i="237"/>
  <c r="S106" i="237"/>
  <c r="O106" i="237"/>
  <c r="K106" i="237"/>
  <c r="G106" i="237"/>
  <c r="S105" i="237"/>
  <c r="O105" i="237"/>
  <c r="K105" i="237"/>
  <c r="G105" i="237"/>
  <c r="S104" i="237"/>
  <c r="O104" i="237"/>
  <c r="K104" i="237"/>
  <c r="G104" i="237"/>
  <c r="S103" i="237"/>
  <c r="O103" i="237"/>
  <c r="K103" i="237"/>
  <c r="G103" i="237"/>
  <c r="S102" i="237"/>
  <c r="O102" i="237"/>
  <c r="K102" i="237"/>
  <c r="G102" i="237"/>
  <c r="S101" i="237"/>
  <c r="O101" i="237"/>
  <c r="K101" i="237"/>
  <c r="G101" i="237"/>
  <c r="S100" i="237"/>
  <c r="O100" i="237"/>
  <c r="K100" i="237"/>
  <c r="G100" i="237"/>
  <c r="S99" i="237"/>
  <c r="O99" i="237"/>
  <c r="K99" i="237"/>
  <c r="G99" i="237"/>
  <c r="S98" i="237"/>
  <c r="O98" i="237"/>
  <c r="K98" i="237"/>
  <c r="G98" i="237"/>
  <c r="S97" i="237"/>
  <c r="O97" i="237"/>
  <c r="K97" i="237"/>
  <c r="G97" i="237"/>
  <c r="S96" i="237"/>
  <c r="O96" i="237"/>
  <c r="K96" i="237"/>
  <c r="G96" i="237"/>
  <c r="S95" i="237"/>
  <c r="O95" i="237"/>
  <c r="K95" i="237"/>
  <c r="G95" i="237"/>
  <c r="G94" i="237"/>
  <c r="S93" i="237"/>
  <c r="O93" i="237"/>
  <c r="K93" i="237"/>
  <c r="G93" i="237"/>
  <c r="S92" i="237"/>
  <c r="O92" i="237"/>
  <c r="K92" i="237"/>
  <c r="G92" i="237"/>
  <c r="S91" i="237"/>
  <c r="O91" i="237"/>
  <c r="K91" i="237"/>
  <c r="G91" i="237"/>
  <c r="S90" i="237"/>
  <c r="O90" i="237"/>
  <c r="K90" i="237"/>
  <c r="G90" i="237"/>
  <c r="S89" i="237"/>
  <c r="O89" i="237"/>
  <c r="K89" i="237"/>
  <c r="G89" i="237"/>
  <c r="S88" i="237"/>
  <c r="O88" i="237"/>
  <c r="K88" i="237"/>
  <c r="G88" i="237"/>
  <c r="S87" i="237"/>
  <c r="O87" i="237"/>
  <c r="K87" i="237"/>
  <c r="G87" i="237"/>
  <c r="S86" i="237"/>
  <c r="O86" i="237"/>
  <c r="K86" i="237"/>
  <c r="G86" i="237"/>
  <c r="S85" i="237"/>
  <c r="O85" i="237"/>
  <c r="K85" i="237"/>
  <c r="G85" i="237"/>
  <c r="S84" i="237"/>
  <c r="O84" i="237"/>
  <c r="K84" i="237"/>
  <c r="G84" i="237"/>
  <c r="S83" i="237"/>
  <c r="O83" i="237"/>
  <c r="K83" i="237"/>
  <c r="G83" i="237"/>
  <c r="S82" i="237"/>
  <c r="O82" i="237"/>
  <c r="K82" i="237"/>
  <c r="G82" i="237"/>
  <c r="S81" i="237"/>
  <c r="O81" i="237"/>
  <c r="K81" i="237"/>
  <c r="G81" i="237"/>
  <c r="S80" i="237"/>
  <c r="O80" i="237"/>
  <c r="K80" i="237"/>
  <c r="G80" i="237"/>
  <c r="S79" i="237"/>
  <c r="O79" i="237"/>
  <c r="K79" i="237"/>
  <c r="G79" i="237"/>
  <c r="S78" i="237"/>
  <c r="O78" i="237"/>
  <c r="K78" i="237"/>
  <c r="G78" i="237"/>
  <c r="C78" i="237"/>
  <c r="S77" i="237"/>
  <c r="O77" i="237"/>
  <c r="K77" i="237"/>
  <c r="G77" i="237"/>
  <c r="C77" i="237"/>
  <c r="S76" i="237"/>
  <c r="O76" i="237"/>
  <c r="K76" i="237"/>
  <c r="G76" i="237"/>
  <c r="C76" i="237"/>
  <c r="S75" i="237"/>
  <c r="O75" i="237"/>
  <c r="K75" i="237"/>
  <c r="G75" i="237"/>
  <c r="C75" i="237"/>
  <c r="S74" i="237"/>
  <c r="O74" i="237"/>
  <c r="K74" i="237"/>
  <c r="G74" i="237"/>
  <c r="C74" i="237"/>
  <c r="G73" i="237"/>
  <c r="C73" i="237"/>
  <c r="O67" i="237"/>
  <c r="O65" i="237"/>
  <c r="K65" i="237"/>
  <c r="K64" i="237"/>
  <c r="O63" i="237"/>
  <c r="K63" i="237"/>
  <c r="O61" i="237"/>
  <c r="K61" i="237"/>
  <c r="K60" i="237"/>
  <c r="O59" i="237"/>
  <c r="K59" i="237"/>
  <c r="O56" i="237"/>
  <c r="K56" i="237"/>
  <c r="O55" i="237"/>
  <c r="K55" i="237"/>
  <c r="O54" i="237"/>
  <c r="K54" i="237"/>
  <c r="G53" i="237"/>
  <c r="C53" i="237"/>
  <c r="K52" i="237"/>
  <c r="G52" i="237"/>
  <c r="C52" i="237"/>
  <c r="O51" i="237"/>
  <c r="K51" i="237"/>
  <c r="G51" i="237"/>
  <c r="C51" i="237"/>
  <c r="O50" i="237"/>
  <c r="K50" i="237"/>
  <c r="C50" i="237"/>
  <c r="O49" i="237"/>
  <c r="G49" i="237"/>
  <c r="G48" i="237"/>
  <c r="O47" i="237"/>
  <c r="K47" i="237"/>
  <c r="G47" i="237"/>
  <c r="B47" i="237"/>
  <c r="O46" i="237"/>
  <c r="K46" i="237"/>
  <c r="B46" i="237"/>
  <c r="O45" i="237"/>
  <c r="K45" i="237"/>
  <c r="B45" i="237"/>
  <c r="G44" i="237"/>
  <c r="B44" i="237"/>
  <c r="O43" i="237"/>
  <c r="K43" i="237"/>
  <c r="G43" i="237"/>
  <c r="O42" i="237"/>
  <c r="K42" i="237"/>
  <c r="G42" i="237"/>
  <c r="O41" i="237"/>
  <c r="K41" i="237"/>
  <c r="B41" i="237"/>
  <c r="G40" i="237"/>
  <c r="B40" i="237"/>
  <c r="S39" i="237"/>
  <c r="O39" i="237"/>
  <c r="K39" i="237"/>
  <c r="G39" i="237"/>
  <c r="B39" i="237"/>
  <c r="S38" i="237"/>
  <c r="O38" i="237"/>
  <c r="K38" i="237"/>
  <c r="G38" i="237"/>
  <c r="B38" i="237"/>
  <c r="S37" i="237"/>
  <c r="O37" i="237"/>
  <c r="K37" i="237"/>
  <c r="B37" i="237"/>
  <c r="S36" i="237"/>
  <c r="G36" i="237"/>
  <c r="B36" i="237"/>
  <c r="S35" i="237"/>
  <c r="G35" i="237"/>
  <c r="O34" i="237"/>
  <c r="K34" i="237"/>
  <c r="G34" i="237"/>
  <c r="S33" i="237"/>
  <c r="O33" i="237"/>
  <c r="K33" i="237"/>
  <c r="B33" i="237"/>
  <c r="S32" i="237"/>
  <c r="O32" i="237"/>
  <c r="K32" i="237"/>
  <c r="B32" i="237"/>
  <c r="S31" i="237"/>
  <c r="G31" i="237"/>
  <c r="B31" i="237"/>
  <c r="S30" i="237"/>
  <c r="O30" i="237"/>
  <c r="K30" i="237"/>
  <c r="G30" i="237"/>
  <c r="S29" i="237"/>
  <c r="O29" i="237"/>
  <c r="K29" i="237"/>
  <c r="G29" i="237"/>
  <c r="O28" i="237"/>
  <c r="K28" i="237"/>
  <c r="S27" i="237"/>
  <c r="G27" i="237"/>
  <c r="S26" i="237"/>
  <c r="O26" i="237"/>
  <c r="K26" i="237"/>
  <c r="G26" i="237"/>
  <c r="C26" i="237"/>
  <c r="S25" i="237"/>
  <c r="O25" i="237"/>
  <c r="K25" i="237"/>
  <c r="G25" i="237"/>
  <c r="C25" i="237"/>
  <c r="S24" i="237"/>
  <c r="O24" i="237"/>
  <c r="K24" i="237"/>
  <c r="S23" i="237"/>
  <c r="C23" i="237"/>
  <c r="O22" i="237"/>
  <c r="K22" i="237"/>
  <c r="G22" i="237"/>
  <c r="C22" i="237"/>
  <c r="S21" i="237"/>
  <c r="O21" i="237"/>
  <c r="K21" i="237"/>
  <c r="G21" i="237"/>
  <c r="S20" i="237"/>
  <c r="O20" i="237"/>
  <c r="K20" i="237"/>
  <c r="G20" i="237"/>
  <c r="C20" i="237"/>
  <c r="S19" i="237"/>
  <c r="C19" i="237"/>
  <c r="S18" i="237"/>
  <c r="O18" i="237"/>
  <c r="K18" i="237"/>
  <c r="G18" i="237"/>
  <c r="C18" i="237"/>
  <c r="S17" i="237"/>
  <c r="O17" i="237"/>
  <c r="K17" i="237"/>
  <c r="G17" i="237"/>
  <c r="C17" i="237"/>
  <c r="S16" i="237"/>
  <c r="O16" i="237"/>
  <c r="K16" i="237"/>
  <c r="G16" i="237"/>
  <c r="C16" i="237"/>
  <c r="S15" i="237"/>
  <c r="C15" i="237"/>
  <c r="S14" i="237"/>
  <c r="G14" i="237"/>
  <c r="C14" i="237"/>
  <c r="S13" i="237"/>
  <c r="O13" i="237"/>
  <c r="K13" i="237"/>
  <c r="G13" i="237"/>
  <c r="S12" i="237"/>
  <c r="O12" i="237"/>
  <c r="K12" i="237"/>
  <c r="G12" i="237"/>
  <c r="S11" i="237"/>
  <c r="O11" i="237"/>
  <c r="K11" i="237"/>
  <c r="C11" i="237"/>
  <c r="S10" i="237"/>
  <c r="G10" i="237"/>
  <c r="C10" i="237"/>
  <c r="S9" i="237"/>
  <c r="O9" i="237"/>
  <c r="K9" i="237"/>
  <c r="G9" i="237"/>
  <c r="C9" i="237"/>
  <c r="S8" i="237"/>
  <c r="O8" i="237"/>
  <c r="K8" i="237"/>
  <c r="G8" i="237"/>
  <c r="C8" i="237"/>
  <c r="S7" i="237"/>
  <c r="O7" i="237"/>
  <c r="K7" i="237"/>
  <c r="C7" i="237"/>
  <c r="G6" i="237"/>
  <c r="C6" i="237"/>
  <c r="S5" i="237"/>
  <c r="O5" i="237"/>
  <c r="K5" i="237"/>
  <c r="G5" i="237"/>
  <c r="C5" i="237"/>
  <c r="S4" i="237"/>
  <c r="O4" i="237"/>
  <c r="K4" i="237"/>
  <c r="G4" i="237"/>
  <c r="S3" i="237"/>
  <c r="O3" i="237"/>
  <c r="K3" i="237"/>
  <c r="S2" i="237"/>
  <c r="S114" i="236"/>
  <c r="O114" i="236"/>
  <c r="K114" i="236"/>
  <c r="S113" i="236"/>
  <c r="O113" i="236"/>
  <c r="K113" i="236"/>
  <c r="S112" i="236"/>
  <c r="O112" i="236"/>
  <c r="K112" i="236"/>
  <c r="S111" i="236"/>
  <c r="O111" i="236"/>
  <c r="K111" i="236"/>
  <c r="S110" i="236"/>
  <c r="O110" i="236"/>
  <c r="K110" i="236"/>
  <c r="S109" i="236"/>
  <c r="O109" i="236"/>
  <c r="K109" i="236"/>
  <c r="S108" i="236"/>
  <c r="O108" i="236"/>
  <c r="K108" i="236"/>
  <c r="S107" i="236"/>
  <c r="O107" i="236"/>
  <c r="K107" i="236"/>
  <c r="S106" i="236"/>
  <c r="O106" i="236"/>
  <c r="K106" i="236"/>
  <c r="G106" i="236"/>
  <c r="S105" i="236"/>
  <c r="O105" i="236"/>
  <c r="K105" i="236"/>
  <c r="G105" i="236"/>
  <c r="S104" i="236"/>
  <c r="O104" i="236"/>
  <c r="K104" i="236"/>
  <c r="G104" i="236"/>
  <c r="S103" i="236"/>
  <c r="O103" i="236"/>
  <c r="K103" i="236"/>
  <c r="G103" i="236"/>
  <c r="S102" i="236"/>
  <c r="O102" i="236"/>
  <c r="K102" i="236"/>
  <c r="G102" i="236"/>
  <c r="S101" i="236"/>
  <c r="O101" i="236"/>
  <c r="K101" i="236"/>
  <c r="G101" i="236"/>
  <c r="S100" i="236"/>
  <c r="O100" i="236"/>
  <c r="K100" i="236"/>
  <c r="G100" i="236"/>
  <c r="S99" i="236"/>
  <c r="O99" i="236"/>
  <c r="K99" i="236"/>
  <c r="G99" i="236"/>
  <c r="S98" i="236"/>
  <c r="O98" i="236"/>
  <c r="K98" i="236"/>
  <c r="G98" i="236"/>
  <c r="S97" i="236"/>
  <c r="O97" i="236"/>
  <c r="K97" i="236"/>
  <c r="G97" i="236"/>
  <c r="S96" i="236"/>
  <c r="O96" i="236"/>
  <c r="K96" i="236"/>
  <c r="G96" i="236"/>
  <c r="S95" i="236"/>
  <c r="O95" i="236"/>
  <c r="K95" i="236"/>
  <c r="G95" i="236"/>
  <c r="G94" i="236"/>
  <c r="S93" i="236"/>
  <c r="O93" i="236"/>
  <c r="K93" i="236"/>
  <c r="G93" i="236"/>
  <c r="S92" i="236"/>
  <c r="O92" i="236"/>
  <c r="K92" i="236"/>
  <c r="G92" i="236"/>
  <c r="S91" i="236"/>
  <c r="O91" i="236"/>
  <c r="K91" i="236"/>
  <c r="G91" i="236"/>
  <c r="S90" i="236"/>
  <c r="O90" i="236"/>
  <c r="K90" i="236"/>
  <c r="G90" i="236"/>
  <c r="S89" i="236"/>
  <c r="O89" i="236"/>
  <c r="K89" i="236"/>
  <c r="G89" i="236"/>
  <c r="S88" i="236"/>
  <c r="O88" i="236"/>
  <c r="K88" i="236"/>
  <c r="G88" i="236"/>
  <c r="S87" i="236"/>
  <c r="O87" i="236"/>
  <c r="K87" i="236"/>
  <c r="G87" i="236"/>
  <c r="S86" i="236"/>
  <c r="O86" i="236"/>
  <c r="K86" i="236"/>
  <c r="G86" i="236"/>
  <c r="S85" i="236"/>
  <c r="O85" i="236"/>
  <c r="K85" i="236"/>
  <c r="G85" i="236"/>
  <c r="S84" i="236"/>
  <c r="O84" i="236"/>
  <c r="K84" i="236"/>
  <c r="G84" i="236"/>
  <c r="S83" i="236"/>
  <c r="O83" i="236"/>
  <c r="K83" i="236"/>
  <c r="G83" i="236"/>
  <c r="S82" i="236"/>
  <c r="O82" i="236"/>
  <c r="K82" i="236"/>
  <c r="G82" i="236"/>
  <c r="S81" i="236"/>
  <c r="O81" i="236"/>
  <c r="K81" i="236"/>
  <c r="G81" i="236"/>
  <c r="S80" i="236"/>
  <c r="O80" i="236"/>
  <c r="K80" i="236"/>
  <c r="G80" i="236"/>
  <c r="S79" i="236"/>
  <c r="O79" i="236"/>
  <c r="K79" i="236"/>
  <c r="G79" i="236"/>
  <c r="S78" i="236"/>
  <c r="O78" i="236"/>
  <c r="K78" i="236"/>
  <c r="G78" i="236"/>
  <c r="C78" i="236"/>
  <c r="S77" i="236"/>
  <c r="O77" i="236"/>
  <c r="K77" i="236"/>
  <c r="G77" i="236"/>
  <c r="C77" i="236"/>
  <c r="S76" i="236"/>
  <c r="O76" i="236"/>
  <c r="K76" i="236"/>
  <c r="G76" i="236"/>
  <c r="C76" i="236"/>
  <c r="S75" i="236"/>
  <c r="O75" i="236"/>
  <c r="K75" i="236"/>
  <c r="G75" i="236"/>
  <c r="C75" i="236"/>
  <c r="S74" i="236"/>
  <c r="O74" i="236"/>
  <c r="K74" i="236"/>
  <c r="G74" i="236"/>
  <c r="C74" i="236"/>
  <c r="G73" i="236"/>
  <c r="C73" i="236"/>
  <c r="O67" i="236"/>
  <c r="O65" i="236"/>
  <c r="K65" i="236"/>
  <c r="K64" i="236"/>
  <c r="O63" i="236"/>
  <c r="K63" i="236"/>
  <c r="O61" i="236"/>
  <c r="K61" i="236"/>
  <c r="K60" i="236"/>
  <c r="O59" i="236"/>
  <c r="K59" i="236"/>
  <c r="O56" i="236"/>
  <c r="K56" i="236"/>
  <c r="O55" i="236"/>
  <c r="K55" i="236"/>
  <c r="O54" i="236"/>
  <c r="K54" i="236"/>
  <c r="G53" i="236"/>
  <c r="C53" i="236"/>
  <c r="K52" i="236"/>
  <c r="G52" i="236"/>
  <c r="C52" i="236"/>
  <c r="O51" i="236"/>
  <c r="K51" i="236"/>
  <c r="G51" i="236"/>
  <c r="C51" i="236"/>
  <c r="O50" i="236"/>
  <c r="K50" i="236"/>
  <c r="C50" i="236"/>
  <c r="O49" i="236"/>
  <c r="G49" i="236"/>
  <c r="G48" i="236"/>
  <c r="O47" i="236"/>
  <c r="K47" i="236"/>
  <c r="G47" i="236"/>
  <c r="B47" i="236"/>
  <c r="O46" i="236"/>
  <c r="K46" i="236"/>
  <c r="B46" i="236"/>
  <c r="O45" i="236"/>
  <c r="K45" i="236"/>
  <c r="B45" i="236"/>
  <c r="G44" i="236"/>
  <c r="B44" i="236"/>
  <c r="O43" i="236"/>
  <c r="K43" i="236"/>
  <c r="G43" i="236"/>
  <c r="O42" i="236"/>
  <c r="K42" i="236"/>
  <c r="G42" i="236"/>
  <c r="O41" i="236"/>
  <c r="K41" i="236"/>
  <c r="B41" i="236"/>
  <c r="G40" i="236"/>
  <c r="B40" i="236"/>
  <c r="S39" i="236"/>
  <c r="O39" i="236"/>
  <c r="K39" i="236"/>
  <c r="G39" i="236"/>
  <c r="B39" i="236"/>
  <c r="S38" i="236"/>
  <c r="O38" i="236"/>
  <c r="K38" i="236"/>
  <c r="G38" i="236"/>
  <c r="B38" i="236"/>
  <c r="S37" i="236"/>
  <c r="O37" i="236"/>
  <c r="K37" i="236"/>
  <c r="B37" i="236"/>
  <c r="S36" i="236"/>
  <c r="G36" i="236"/>
  <c r="B36" i="236"/>
  <c r="S35" i="236"/>
  <c r="G35" i="236"/>
  <c r="O34" i="236"/>
  <c r="K34" i="236"/>
  <c r="G34" i="236"/>
  <c r="S33" i="236"/>
  <c r="O33" i="236"/>
  <c r="K33" i="236"/>
  <c r="B33" i="236"/>
  <c r="S32" i="236"/>
  <c r="O32" i="236"/>
  <c r="K32" i="236"/>
  <c r="B32" i="236"/>
  <c r="S31" i="236"/>
  <c r="G31" i="236"/>
  <c r="B31" i="236"/>
  <c r="S30" i="236"/>
  <c r="O30" i="236"/>
  <c r="K30" i="236"/>
  <c r="G30" i="236"/>
  <c r="S29" i="236"/>
  <c r="O29" i="236"/>
  <c r="K29" i="236"/>
  <c r="G29" i="236"/>
  <c r="O28" i="236"/>
  <c r="K28" i="236"/>
  <c r="S27" i="236"/>
  <c r="G27" i="236"/>
  <c r="S26" i="236"/>
  <c r="O26" i="236"/>
  <c r="K26" i="236"/>
  <c r="G26" i="236"/>
  <c r="C26" i="236"/>
  <c r="S25" i="236"/>
  <c r="O25" i="236"/>
  <c r="K25" i="236"/>
  <c r="G25" i="236"/>
  <c r="C25" i="236"/>
  <c r="S24" i="236"/>
  <c r="O24" i="236"/>
  <c r="K24" i="236"/>
  <c r="S23" i="236"/>
  <c r="C23" i="236"/>
  <c r="O22" i="236"/>
  <c r="K22" i="236"/>
  <c r="G22" i="236"/>
  <c r="C22" i="236"/>
  <c r="S21" i="236"/>
  <c r="O21" i="236"/>
  <c r="K21" i="236"/>
  <c r="G21" i="236"/>
  <c r="S20" i="236"/>
  <c r="O20" i="236"/>
  <c r="K20" i="236"/>
  <c r="G20" i="236"/>
  <c r="C20" i="236"/>
  <c r="S19" i="236"/>
  <c r="C19" i="236"/>
  <c r="S18" i="236"/>
  <c r="O18" i="236"/>
  <c r="K18" i="236"/>
  <c r="G18" i="236"/>
  <c r="C18" i="236"/>
  <c r="S17" i="236"/>
  <c r="O17" i="236"/>
  <c r="K17" i="236"/>
  <c r="G17" i="236"/>
  <c r="C17" i="236"/>
  <c r="S16" i="236"/>
  <c r="O16" i="236"/>
  <c r="K16" i="236"/>
  <c r="G16" i="236"/>
  <c r="C16" i="236"/>
  <c r="S15" i="236"/>
  <c r="C15" i="236"/>
  <c r="S14" i="236"/>
  <c r="G14" i="236"/>
  <c r="C14" i="236"/>
  <c r="S13" i="236"/>
  <c r="O13" i="236"/>
  <c r="K13" i="236"/>
  <c r="G13" i="236"/>
  <c r="S12" i="236"/>
  <c r="O12" i="236"/>
  <c r="K12" i="236"/>
  <c r="G12" i="236"/>
  <c r="S11" i="236"/>
  <c r="O11" i="236"/>
  <c r="K11" i="236"/>
  <c r="C11" i="236"/>
  <c r="S10" i="236"/>
  <c r="G10" i="236"/>
  <c r="C10" i="236"/>
  <c r="S9" i="236"/>
  <c r="O9" i="236"/>
  <c r="K9" i="236"/>
  <c r="G9" i="236"/>
  <c r="C9" i="236"/>
  <c r="S8" i="236"/>
  <c r="O8" i="236"/>
  <c r="K8" i="236"/>
  <c r="G8" i="236"/>
  <c r="C8" i="236"/>
  <c r="S7" i="236"/>
  <c r="O7" i="236"/>
  <c r="K7" i="236"/>
  <c r="C7" i="236"/>
  <c r="G6" i="236"/>
  <c r="C6" i="236"/>
  <c r="S5" i="236"/>
  <c r="O5" i="236"/>
  <c r="K5" i="236"/>
  <c r="G5" i="236"/>
  <c r="C5" i="236"/>
  <c r="S4" i="236"/>
  <c r="O4" i="236"/>
  <c r="K4" i="236"/>
  <c r="G4" i="236"/>
  <c r="S3" i="236"/>
  <c r="O3" i="236"/>
  <c r="K3" i="236"/>
  <c r="S2" i="236"/>
  <c r="C47" i="236"/>
  <c r="C46" i="236"/>
  <c r="C45" i="236"/>
  <c r="C44" i="236"/>
  <c r="C41" i="236"/>
  <c r="C40" i="236"/>
  <c r="C39" i="236"/>
  <c r="C38" i="236"/>
  <c r="C37" i="236"/>
  <c r="C36" i="236"/>
  <c r="C33" i="236"/>
  <c r="C32" i="236"/>
  <c r="C31" i="236"/>
  <c r="S114" i="235"/>
  <c r="O114" i="235"/>
  <c r="K114" i="235"/>
  <c r="S113" i="235"/>
  <c r="O113" i="235"/>
  <c r="K113" i="235"/>
  <c r="S112" i="235"/>
  <c r="O112" i="235"/>
  <c r="K112" i="235"/>
  <c r="S111" i="235"/>
  <c r="O111" i="235"/>
  <c r="K111" i="235"/>
  <c r="S110" i="235"/>
  <c r="O110" i="235"/>
  <c r="K110" i="235"/>
  <c r="S109" i="235"/>
  <c r="O109" i="235"/>
  <c r="K109" i="235"/>
  <c r="S108" i="235"/>
  <c r="O108" i="235"/>
  <c r="K108" i="235"/>
  <c r="S107" i="235"/>
  <c r="O107" i="235"/>
  <c r="K107" i="235"/>
  <c r="S106" i="235"/>
  <c r="O106" i="235"/>
  <c r="K106" i="235"/>
  <c r="G106" i="235"/>
  <c r="S105" i="235"/>
  <c r="O105" i="235"/>
  <c r="K105" i="235"/>
  <c r="G105" i="235"/>
  <c r="S104" i="235"/>
  <c r="O104" i="235"/>
  <c r="K104" i="235"/>
  <c r="G104" i="235"/>
  <c r="S103" i="235"/>
  <c r="O103" i="235"/>
  <c r="K103" i="235"/>
  <c r="G103" i="235"/>
  <c r="S102" i="235"/>
  <c r="O102" i="235"/>
  <c r="K102" i="235"/>
  <c r="G102" i="235"/>
  <c r="S101" i="235"/>
  <c r="O101" i="235"/>
  <c r="K101" i="235"/>
  <c r="G101" i="235"/>
  <c r="S100" i="235"/>
  <c r="O100" i="235"/>
  <c r="K100" i="235"/>
  <c r="G100" i="235"/>
  <c r="S99" i="235"/>
  <c r="O99" i="235"/>
  <c r="K99" i="235"/>
  <c r="G99" i="235"/>
  <c r="S98" i="235"/>
  <c r="O98" i="235"/>
  <c r="K98" i="235"/>
  <c r="G98" i="235"/>
  <c r="S97" i="235"/>
  <c r="O97" i="235"/>
  <c r="K97" i="235"/>
  <c r="G97" i="235"/>
  <c r="S96" i="235"/>
  <c r="O96" i="235"/>
  <c r="K96" i="235"/>
  <c r="G96" i="235"/>
  <c r="S95" i="235"/>
  <c r="O95" i="235"/>
  <c r="K95" i="235"/>
  <c r="G95" i="235"/>
  <c r="G94" i="235"/>
  <c r="S93" i="235"/>
  <c r="O93" i="235"/>
  <c r="K93" i="235"/>
  <c r="G93" i="235"/>
  <c r="S92" i="235"/>
  <c r="O92" i="235"/>
  <c r="K92" i="235"/>
  <c r="G92" i="235"/>
  <c r="S91" i="235"/>
  <c r="O91" i="235"/>
  <c r="K91" i="235"/>
  <c r="G91" i="235"/>
  <c r="S90" i="235"/>
  <c r="O90" i="235"/>
  <c r="K90" i="235"/>
  <c r="G90" i="235"/>
  <c r="S89" i="235"/>
  <c r="O89" i="235"/>
  <c r="K89" i="235"/>
  <c r="G89" i="235"/>
  <c r="S88" i="235"/>
  <c r="O88" i="235"/>
  <c r="K88" i="235"/>
  <c r="G88" i="235"/>
  <c r="S87" i="235"/>
  <c r="O87" i="235"/>
  <c r="K87" i="235"/>
  <c r="G87" i="235"/>
  <c r="S86" i="235"/>
  <c r="O86" i="235"/>
  <c r="K86" i="235"/>
  <c r="G86" i="235"/>
  <c r="S85" i="235"/>
  <c r="O85" i="235"/>
  <c r="K85" i="235"/>
  <c r="G85" i="235"/>
  <c r="S84" i="235"/>
  <c r="O84" i="235"/>
  <c r="K84" i="235"/>
  <c r="G84" i="235"/>
  <c r="S83" i="235"/>
  <c r="O83" i="235"/>
  <c r="K83" i="235"/>
  <c r="G83" i="235"/>
  <c r="S82" i="235"/>
  <c r="O82" i="235"/>
  <c r="K82" i="235"/>
  <c r="G82" i="235"/>
  <c r="S81" i="235"/>
  <c r="O81" i="235"/>
  <c r="K81" i="235"/>
  <c r="G81" i="235"/>
  <c r="S80" i="235"/>
  <c r="O80" i="235"/>
  <c r="K80" i="235"/>
  <c r="G80" i="235"/>
  <c r="S79" i="235"/>
  <c r="O79" i="235"/>
  <c r="K79" i="235"/>
  <c r="G79" i="235"/>
  <c r="S78" i="235"/>
  <c r="O78" i="235"/>
  <c r="K78" i="235"/>
  <c r="G78" i="235"/>
  <c r="C78" i="235"/>
  <c r="S77" i="235"/>
  <c r="O77" i="235"/>
  <c r="K77" i="235"/>
  <c r="G77" i="235"/>
  <c r="C77" i="235"/>
  <c r="S76" i="235"/>
  <c r="O76" i="235"/>
  <c r="K76" i="235"/>
  <c r="G76" i="235"/>
  <c r="C76" i="235"/>
  <c r="S75" i="235"/>
  <c r="O75" i="235"/>
  <c r="K75" i="235"/>
  <c r="G75" i="235"/>
  <c r="C75" i="235"/>
  <c r="S74" i="235"/>
  <c r="O74" i="235"/>
  <c r="K74" i="235"/>
  <c r="G74" i="235"/>
  <c r="C74" i="235"/>
  <c r="G73" i="235"/>
  <c r="C73" i="235"/>
  <c r="O67" i="235"/>
  <c r="O65" i="235"/>
  <c r="K65" i="235"/>
  <c r="K64" i="235"/>
  <c r="O63" i="235"/>
  <c r="K63" i="235"/>
  <c r="O61" i="235"/>
  <c r="K61" i="235"/>
  <c r="K60" i="235"/>
  <c r="O59" i="235"/>
  <c r="K59" i="235"/>
  <c r="O56" i="235"/>
  <c r="K56" i="235"/>
  <c r="O55" i="235"/>
  <c r="K55" i="235"/>
  <c r="O54" i="235"/>
  <c r="K54" i="235"/>
  <c r="G53" i="235"/>
  <c r="C53" i="235"/>
  <c r="K52" i="235"/>
  <c r="G52" i="235"/>
  <c r="C52" i="235"/>
  <c r="O51" i="235"/>
  <c r="K51" i="235"/>
  <c r="G51" i="235"/>
  <c r="C51" i="235"/>
  <c r="O50" i="235"/>
  <c r="K50" i="235"/>
  <c r="C50" i="235"/>
  <c r="O49" i="235"/>
  <c r="G49" i="235"/>
  <c r="G48" i="235"/>
  <c r="O47" i="235"/>
  <c r="K47" i="235"/>
  <c r="G47" i="235"/>
  <c r="B47" i="235"/>
  <c r="O46" i="235"/>
  <c r="K46" i="235"/>
  <c r="B46" i="235"/>
  <c r="O45" i="235"/>
  <c r="K45" i="235"/>
  <c r="B45" i="235"/>
  <c r="G44" i="235"/>
  <c r="B44" i="235"/>
  <c r="O43" i="235"/>
  <c r="K43" i="235"/>
  <c r="G43" i="235"/>
  <c r="O42" i="235"/>
  <c r="K42" i="235"/>
  <c r="G42" i="235"/>
  <c r="O41" i="235"/>
  <c r="K41" i="235"/>
  <c r="B41" i="235"/>
  <c r="G40" i="235"/>
  <c r="B40" i="235"/>
  <c r="S39" i="235"/>
  <c r="O39" i="235"/>
  <c r="K39" i="235"/>
  <c r="G39" i="235"/>
  <c r="B39" i="235"/>
  <c r="S38" i="235"/>
  <c r="O38" i="235"/>
  <c r="K38" i="235"/>
  <c r="G38" i="235"/>
  <c r="B38" i="235"/>
  <c r="S37" i="235"/>
  <c r="O37" i="235"/>
  <c r="K37" i="235"/>
  <c r="B37" i="235"/>
  <c r="S36" i="235"/>
  <c r="G36" i="235"/>
  <c r="B36" i="235"/>
  <c r="S35" i="235"/>
  <c r="G35" i="235"/>
  <c r="O34" i="235"/>
  <c r="K34" i="235"/>
  <c r="G34" i="235"/>
  <c r="S33" i="235"/>
  <c r="O33" i="235"/>
  <c r="K33" i="235"/>
  <c r="B33" i="235"/>
  <c r="S32" i="235"/>
  <c r="O32" i="235"/>
  <c r="K32" i="235"/>
  <c r="B32" i="235"/>
  <c r="S31" i="235"/>
  <c r="G31" i="235"/>
  <c r="B31" i="235"/>
  <c r="S30" i="235"/>
  <c r="O30" i="235"/>
  <c r="K30" i="235"/>
  <c r="G30" i="235"/>
  <c r="S29" i="235"/>
  <c r="O29" i="235"/>
  <c r="K29" i="235"/>
  <c r="G29" i="235"/>
  <c r="O28" i="235"/>
  <c r="K28" i="235"/>
  <c r="S27" i="235"/>
  <c r="G27" i="235"/>
  <c r="S26" i="235"/>
  <c r="O26" i="235"/>
  <c r="K26" i="235"/>
  <c r="G26" i="235"/>
  <c r="S25" i="235"/>
  <c r="O25" i="235"/>
  <c r="K25" i="235"/>
  <c r="G25" i="235"/>
  <c r="C25" i="235"/>
  <c r="S24" i="235"/>
  <c r="O24" i="235"/>
  <c r="K24" i="235"/>
  <c r="S23" i="235"/>
  <c r="C23" i="235"/>
  <c r="O22" i="235"/>
  <c r="K22" i="235"/>
  <c r="G22" i="235"/>
  <c r="C22" i="235"/>
  <c r="S21" i="235"/>
  <c r="O21" i="235"/>
  <c r="K21" i="235"/>
  <c r="G21" i="235"/>
  <c r="S20" i="235"/>
  <c r="O20" i="235"/>
  <c r="K20" i="235"/>
  <c r="G20" i="235"/>
  <c r="C20" i="235"/>
  <c r="S19" i="235"/>
  <c r="C19" i="235"/>
  <c r="S18" i="235"/>
  <c r="O18" i="235"/>
  <c r="K18" i="235"/>
  <c r="G18" i="235"/>
  <c r="C18" i="235"/>
  <c r="S17" i="235"/>
  <c r="O17" i="235"/>
  <c r="K17" i="235"/>
  <c r="G17" i="235"/>
  <c r="C17" i="235"/>
  <c r="S16" i="235"/>
  <c r="O16" i="235"/>
  <c r="K16" i="235"/>
  <c r="G16" i="235"/>
  <c r="C16" i="235"/>
  <c r="S15" i="235"/>
  <c r="C15" i="235"/>
  <c r="S14" i="235"/>
  <c r="G14" i="235"/>
  <c r="C14" i="235"/>
  <c r="S13" i="235"/>
  <c r="O13" i="235"/>
  <c r="K13" i="235"/>
  <c r="G13" i="235"/>
  <c r="S12" i="235"/>
  <c r="O12" i="235"/>
  <c r="K12" i="235"/>
  <c r="G12" i="235"/>
  <c r="S11" i="235"/>
  <c r="O11" i="235"/>
  <c r="K11" i="235"/>
  <c r="C11" i="235"/>
  <c r="S10" i="235"/>
  <c r="G10" i="235"/>
  <c r="C10" i="235"/>
  <c r="S9" i="235"/>
  <c r="O9" i="235"/>
  <c r="K9" i="235"/>
  <c r="G9" i="235"/>
  <c r="C9" i="235"/>
  <c r="S8" i="235"/>
  <c r="O8" i="235"/>
  <c r="K8" i="235"/>
  <c r="G8" i="235"/>
  <c r="C8" i="235"/>
  <c r="S7" i="235"/>
  <c r="O7" i="235"/>
  <c r="K7" i="235"/>
  <c r="C7" i="235"/>
  <c r="G6" i="235"/>
  <c r="C6" i="235"/>
  <c r="S5" i="235"/>
  <c r="O5" i="235"/>
  <c r="K5" i="235"/>
  <c r="G5" i="235"/>
  <c r="C5" i="235"/>
  <c r="S4" i="235"/>
  <c r="O4" i="235"/>
  <c r="K4" i="235"/>
  <c r="G4" i="235"/>
  <c r="S3" i="235"/>
  <c r="O3" i="235"/>
  <c r="K3" i="235"/>
  <c r="S2" i="235"/>
  <c r="C47" i="235"/>
  <c r="C46" i="235"/>
  <c r="C45" i="235"/>
  <c r="C44" i="235"/>
  <c r="C41" i="235"/>
  <c r="C40" i="235"/>
  <c r="C39" i="235"/>
  <c r="C38" i="235"/>
  <c r="C37" i="235"/>
  <c r="C36" i="235"/>
  <c r="C33" i="235"/>
  <c r="C32" i="235"/>
  <c r="C31" i="235"/>
  <c r="R114" i="237"/>
  <c r="N114" i="237"/>
  <c r="J114" i="237"/>
  <c r="R113" i="237"/>
  <c r="N113" i="237"/>
  <c r="J113" i="237"/>
  <c r="R112" i="237"/>
  <c r="N112" i="237"/>
  <c r="J112" i="237"/>
  <c r="R111" i="237"/>
  <c r="N111" i="237"/>
  <c r="J111" i="237"/>
  <c r="R110" i="237"/>
  <c r="N110" i="237"/>
  <c r="J110" i="237"/>
  <c r="R109" i="237"/>
  <c r="N109" i="237"/>
  <c r="J109" i="237"/>
  <c r="R108" i="237"/>
  <c r="N108" i="237"/>
  <c r="J108" i="237"/>
  <c r="R107" i="237"/>
  <c r="N107" i="237"/>
  <c r="J107" i="237"/>
  <c r="R106" i="237"/>
  <c r="N106" i="237"/>
  <c r="J106" i="237"/>
  <c r="E106" i="237"/>
  <c r="R105" i="237"/>
  <c r="N105" i="237"/>
  <c r="J105" i="237"/>
  <c r="E105" i="237"/>
  <c r="R104" i="237"/>
  <c r="N104" i="237"/>
  <c r="J104" i="237"/>
  <c r="E104" i="237"/>
  <c r="R103" i="237"/>
  <c r="N103" i="237"/>
  <c r="J103" i="237"/>
  <c r="E103" i="237"/>
  <c r="R102" i="237"/>
  <c r="N102" i="237"/>
  <c r="J102" i="237"/>
  <c r="E102" i="237"/>
  <c r="R101" i="237"/>
  <c r="N101" i="237"/>
  <c r="J101" i="237"/>
  <c r="E101" i="237"/>
  <c r="R100" i="237"/>
  <c r="N100" i="237"/>
  <c r="J100" i="237"/>
  <c r="E100" i="237"/>
  <c r="R99" i="237"/>
  <c r="N99" i="237"/>
  <c r="J99" i="237"/>
  <c r="E99" i="237"/>
  <c r="R98" i="237"/>
  <c r="N98" i="237"/>
  <c r="J98" i="237"/>
  <c r="E98" i="237"/>
  <c r="R97" i="237"/>
  <c r="N97" i="237"/>
  <c r="J97" i="237"/>
  <c r="E97" i="237"/>
  <c r="R96" i="237"/>
  <c r="N96" i="237"/>
  <c r="J96" i="237"/>
  <c r="E96" i="237"/>
  <c r="R95" i="237"/>
  <c r="N95" i="237"/>
  <c r="J95" i="237"/>
  <c r="E95" i="237"/>
  <c r="Q94" i="237"/>
  <c r="M94" i="237"/>
  <c r="I94" i="237"/>
  <c r="E94" i="237"/>
  <c r="R93" i="237"/>
  <c r="N93" i="237"/>
  <c r="J93" i="237"/>
  <c r="E93" i="237"/>
  <c r="R92" i="237"/>
  <c r="N92" i="237"/>
  <c r="J92" i="237"/>
  <c r="E92" i="237"/>
  <c r="R91" i="237"/>
  <c r="N91" i="237"/>
  <c r="J91" i="237"/>
  <c r="E91" i="237"/>
  <c r="R90" i="237"/>
  <c r="N90" i="237"/>
  <c r="J90" i="237"/>
  <c r="E90" i="237"/>
  <c r="R89" i="237"/>
  <c r="N89" i="237"/>
  <c r="J89" i="237"/>
  <c r="E89" i="237"/>
  <c r="R88" i="237"/>
  <c r="N88" i="237"/>
  <c r="J88" i="237"/>
  <c r="E88" i="237"/>
  <c r="R87" i="237"/>
  <c r="N87" i="237"/>
  <c r="J87" i="237"/>
  <c r="E87" i="237"/>
  <c r="R86" i="237"/>
  <c r="N86" i="237"/>
  <c r="J86" i="237"/>
  <c r="E86" i="237"/>
  <c r="R85" i="237"/>
  <c r="N85" i="237"/>
  <c r="J85" i="237"/>
  <c r="E85" i="237"/>
  <c r="R84" i="237"/>
  <c r="N84" i="237"/>
  <c r="J84" i="237"/>
  <c r="E84" i="237"/>
  <c r="R83" i="237"/>
  <c r="N83" i="237"/>
  <c r="J83" i="237"/>
  <c r="E83" i="237"/>
  <c r="R82" i="237"/>
  <c r="N82" i="237"/>
  <c r="J82" i="237"/>
  <c r="E82" i="237"/>
  <c r="R81" i="237"/>
  <c r="N81" i="237"/>
  <c r="J81" i="237"/>
  <c r="E81" i="237"/>
  <c r="R80" i="237"/>
  <c r="N80" i="237"/>
  <c r="J80" i="237"/>
  <c r="E80" i="237"/>
  <c r="R79" i="237"/>
  <c r="N79" i="237"/>
  <c r="J79" i="237"/>
  <c r="E79" i="237"/>
  <c r="R78" i="237"/>
  <c r="N78" i="237"/>
  <c r="J78" i="237"/>
  <c r="E78" i="237"/>
  <c r="A78" i="237"/>
  <c r="R77" i="237"/>
  <c r="N77" i="237"/>
  <c r="J77" i="237"/>
  <c r="E77" i="237"/>
  <c r="A77" i="237"/>
  <c r="R76" i="237"/>
  <c r="N76" i="237"/>
  <c r="J76" i="237"/>
  <c r="E76" i="237"/>
  <c r="A76" i="237"/>
  <c r="R75" i="237"/>
  <c r="N75" i="237"/>
  <c r="J75" i="237"/>
  <c r="E75" i="237"/>
  <c r="A75" i="237"/>
  <c r="R74" i="237"/>
  <c r="N74" i="237"/>
  <c r="J74" i="237"/>
  <c r="E74" i="237"/>
  <c r="A74" i="237"/>
  <c r="Q73" i="237"/>
  <c r="M73" i="237"/>
  <c r="I73" i="237"/>
  <c r="E73" i="237"/>
  <c r="A73" i="237"/>
  <c r="N67" i="237"/>
  <c r="N66" i="237"/>
  <c r="N65" i="237"/>
  <c r="J65" i="237"/>
  <c r="N64" i="237"/>
  <c r="J64" i="237"/>
  <c r="N63" i="237"/>
  <c r="J63" i="237"/>
  <c r="N62" i="237"/>
  <c r="J62" i="237"/>
  <c r="N61" i="237"/>
  <c r="J61" i="237"/>
  <c r="N60" i="237"/>
  <c r="J60" i="237"/>
  <c r="N59" i="237"/>
  <c r="J59" i="237"/>
  <c r="N58" i="237"/>
  <c r="J58" i="237"/>
  <c r="M57" i="237"/>
  <c r="I57" i="237"/>
  <c r="N56" i="237"/>
  <c r="J56" i="237"/>
  <c r="N55" i="237"/>
  <c r="J55" i="237"/>
  <c r="N54" i="237"/>
  <c r="J54" i="237"/>
  <c r="N53" i="237"/>
  <c r="J53" i="237"/>
  <c r="F53" i="237"/>
  <c r="M52" i="237"/>
  <c r="J52" i="237"/>
  <c r="F52" i="237"/>
  <c r="B52" i="237"/>
  <c r="N51" i="237"/>
  <c r="J51" i="237"/>
  <c r="F51" i="237"/>
  <c r="B51" i="237"/>
  <c r="N50" i="237"/>
  <c r="J50" i="237"/>
  <c r="F50" i="237"/>
  <c r="B50" i="237"/>
  <c r="N49" i="237"/>
  <c r="J49" i="237"/>
  <c r="F49" i="237"/>
  <c r="N48" i="237"/>
  <c r="I48" i="237"/>
  <c r="F48" i="237"/>
  <c r="N47" i="237"/>
  <c r="J47" i="237"/>
  <c r="F47" i="237"/>
  <c r="N46" i="237"/>
  <c r="J46" i="237"/>
  <c r="F46" i="237"/>
  <c r="N45" i="237"/>
  <c r="J45" i="237"/>
  <c r="E45" i="237"/>
  <c r="N44" i="237"/>
  <c r="J44" i="237"/>
  <c r="F44" i="237"/>
  <c r="N43" i="237"/>
  <c r="J43" i="237"/>
  <c r="F43" i="237"/>
  <c r="B43" i="237"/>
  <c r="N42" i="237"/>
  <c r="J42" i="237"/>
  <c r="F42" i="237"/>
  <c r="B42" i="237"/>
  <c r="N41" i="237"/>
  <c r="J41" i="237"/>
  <c r="F41" i="237"/>
  <c r="N40" i="237"/>
  <c r="J40" i="237"/>
  <c r="F40" i="237"/>
  <c r="R39" i="237"/>
  <c r="N39" i="237"/>
  <c r="J39" i="237"/>
  <c r="F39" i="237"/>
  <c r="R38" i="237"/>
  <c r="N38" i="237"/>
  <c r="J38" i="237"/>
  <c r="F38" i="237"/>
  <c r="R37" i="237"/>
  <c r="N37" i="237"/>
  <c r="J37" i="237"/>
  <c r="F37" i="237"/>
  <c r="R36" i="237"/>
  <c r="N36" i="237"/>
  <c r="J36" i="237"/>
  <c r="F36" i="237"/>
  <c r="R35" i="237"/>
  <c r="M35" i="237"/>
  <c r="I35" i="237"/>
  <c r="F35" i="237"/>
  <c r="B35" i="237"/>
  <c r="Q34" i="237"/>
  <c r="N34" i="237"/>
  <c r="J34" i="237"/>
  <c r="F34" i="237"/>
  <c r="B34" i="237"/>
  <c r="R33" i="237"/>
  <c r="N33" i="237"/>
  <c r="J33" i="237"/>
  <c r="F33" i="237"/>
  <c r="R32" i="237"/>
  <c r="N32" i="237"/>
  <c r="J32" i="237"/>
  <c r="E32" i="237"/>
  <c r="R31" i="237"/>
  <c r="N31" i="237"/>
  <c r="J31" i="237"/>
  <c r="F31" i="237"/>
  <c r="R30" i="237"/>
  <c r="N30" i="237"/>
  <c r="J30" i="237"/>
  <c r="F30" i="237"/>
  <c r="B30" i="237"/>
  <c r="R29" i="237"/>
  <c r="N29" i="237"/>
  <c r="J29" i="237"/>
  <c r="F29" i="237"/>
  <c r="B29" i="237"/>
  <c r="Q28" i="237"/>
  <c r="N28" i="237"/>
  <c r="J28" i="237"/>
  <c r="F28" i="237"/>
  <c r="R27" i="237"/>
  <c r="N27" i="237"/>
  <c r="J27" i="237"/>
  <c r="F27" i="237"/>
  <c r="R26" i="237"/>
  <c r="N26" i="237"/>
  <c r="J26" i="237"/>
  <c r="F26" i="237"/>
  <c r="A26" i="237"/>
  <c r="R25" i="237"/>
  <c r="N25" i="237"/>
  <c r="J25" i="237"/>
  <c r="F25" i="237"/>
  <c r="A25" i="237"/>
  <c r="R24" i="237"/>
  <c r="N24" i="237"/>
  <c r="J24" i="237"/>
  <c r="F24" i="237"/>
  <c r="A24" i="237"/>
  <c r="R23" i="237"/>
  <c r="N23" i="237"/>
  <c r="J23" i="237"/>
  <c r="E23" i="237"/>
  <c r="A23" i="237"/>
  <c r="Q22" i="237"/>
  <c r="N22" i="237"/>
  <c r="J22" i="237"/>
  <c r="F22" i="237"/>
  <c r="A22" i="237"/>
  <c r="Q21" i="237"/>
  <c r="N21" i="237"/>
  <c r="J21" i="237"/>
  <c r="F21" i="237"/>
  <c r="A21" i="237"/>
  <c r="Q20" i="237"/>
  <c r="N20" i="237"/>
  <c r="J20" i="237"/>
  <c r="F20" i="237"/>
  <c r="A20" i="237"/>
  <c r="Q19" i="237"/>
  <c r="N19" i="237"/>
  <c r="J19" i="237"/>
  <c r="F19" i="237"/>
  <c r="A19" i="237"/>
  <c r="Q18" i="237"/>
  <c r="N18" i="237"/>
  <c r="J18" i="237"/>
  <c r="F18" i="237"/>
  <c r="A18" i="237"/>
  <c r="Q17" i="237"/>
  <c r="N17" i="237"/>
  <c r="J17" i="237"/>
  <c r="F17" i="237"/>
  <c r="A17" i="237"/>
  <c r="Q16" i="237"/>
  <c r="N16" i="237"/>
  <c r="J16" i="237"/>
  <c r="F16" i="237"/>
  <c r="A16" i="237"/>
  <c r="Q15" i="237"/>
  <c r="N15" i="237"/>
  <c r="J15" i="237"/>
  <c r="F15" i="237"/>
  <c r="A15" i="237"/>
  <c r="Q14" i="237"/>
  <c r="M14" i="237"/>
  <c r="I14" i="237"/>
  <c r="F14" i="237"/>
  <c r="A14" i="237"/>
  <c r="Q13" i="237"/>
  <c r="N13" i="237"/>
  <c r="J13" i="237"/>
  <c r="F13" i="237"/>
  <c r="A13" i="237"/>
  <c r="Q12" i="237"/>
  <c r="N12" i="237"/>
  <c r="J12" i="237"/>
  <c r="F12" i="237"/>
  <c r="Q11" i="237"/>
  <c r="N11" i="237"/>
  <c r="J11" i="237"/>
  <c r="F11" i="237"/>
  <c r="A11" i="237"/>
  <c r="Q10" i="237"/>
  <c r="N10" i="237"/>
  <c r="J10" i="237"/>
  <c r="F10" i="237"/>
  <c r="A10" i="237"/>
  <c r="Q9" i="237"/>
  <c r="N9" i="237"/>
  <c r="J9" i="237"/>
  <c r="F9" i="237"/>
  <c r="A9" i="237"/>
  <c r="Q8" i="237"/>
  <c r="N8" i="237"/>
  <c r="J8" i="237"/>
  <c r="F8" i="237"/>
  <c r="A8" i="237"/>
  <c r="Q7" i="237"/>
  <c r="N7" i="237"/>
  <c r="J7" i="237"/>
  <c r="F7" i="237"/>
  <c r="A7" i="237"/>
  <c r="Q6" i="237"/>
  <c r="N6" i="237"/>
  <c r="J6" i="237"/>
  <c r="F6" i="237"/>
  <c r="A6" i="237"/>
  <c r="Q5" i="237"/>
  <c r="N5" i="237"/>
  <c r="J5" i="237"/>
  <c r="F5" i="237"/>
  <c r="A5" i="237"/>
  <c r="Q4" i="237"/>
  <c r="N4" i="237"/>
  <c r="J4" i="237"/>
  <c r="F4" i="237"/>
  <c r="A4" i="237"/>
  <c r="Q3" i="237"/>
  <c r="N3" i="237"/>
  <c r="J3" i="237"/>
  <c r="F3" i="237"/>
  <c r="C3" i="237"/>
  <c r="Q2" i="237"/>
  <c r="N2" i="237"/>
  <c r="J2" i="237"/>
  <c r="E2" i="237"/>
  <c r="A1" i="237"/>
  <c r="H1" i="229" s="1"/>
  <c r="R114" i="236"/>
  <c r="N114" i="236"/>
  <c r="J114" i="236"/>
  <c r="R113" i="236"/>
  <c r="N113" i="236"/>
  <c r="J113" i="236"/>
  <c r="R112" i="236"/>
  <c r="N112" i="236"/>
  <c r="J112" i="236"/>
  <c r="R111" i="236"/>
  <c r="N111" i="236"/>
  <c r="J111" i="236"/>
  <c r="R110" i="236"/>
  <c r="N110" i="236"/>
  <c r="J110" i="236"/>
  <c r="R109" i="236"/>
  <c r="N109" i="236"/>
  <c r="J109" i="236"/>
  <c r="R108" i="236"/>
  <c r="N108" i="236"/>
  <c r="J108" i="236"/>
  <c r="R107" i="236"/>
  <c r="N107" i="236"/>
  <c r="J107" i="236"/>
  <c r="R106" i="236"/>
  <c r="N106" i="236"/>
  <c r="J106" i="236"/>
  <c r="E106" i="236"/>
  <c r="R105" i="236"/>
  <c r="N105" i="236"/>
  <c r="J105" i="236"/>
  <c r="E105" i="236"/>
  <c r="R104" i="236"/>
  <c r="N104" i="236"/>
  <c r="J104" i="236"/>
  <c r="E104" i="236"/>
  <c r="R103" i="236"/>
  <c r="N103" i="236"/>
  <c r="J103" i="236"/>
  <c r="E103" i="236"/>
  <c r="R102" i="236"/>
  <c r="N102" i="236"/>
  <c r="J102" i="236"/>
  <c r="E102" i="236"/>
  <c r="R101" i="236"/>
  <c r="N101" i="236"/>
  <c r="J101" i="236"/>
  <c r="E101" i="236"/>
  <c r="R100" i="236"/>
  <c r="N100" i="236"/>
  <c r="J100" i="236"/>
  <c r="E100" i="236"/>
  <c r="R99" i="236"/>
  <c r="N99" i="236"/>
  <c r="J99" i="236"/>
  <c r="E99" i="236"/>
  <c r="R98" i="236"/>
  <c r="N98" i="236"/>
  <c r="J98" i="236"/>
  <c r="E98" i="236"/>
  <c r="R97" i="236"/>
  <c r="N97" i="236"/>
  <c r="J97" i="236"/>
  <c r="E97" i="236"/>
  <c r="R96" i="236"/>
  <c r="N96" i="236"/>
  <c r="J96" i="236"/>
  <c r="E96" i="236"/>
  <c r="R95" i="236"/>
  <c r="N95" i="236"/>
  <c r="J95" i="236"/>
  <c r="E95" i="236"/>
  <c r="Q94" i="236"/>
  <c r="M94" i="236"/>
  <c r="I94" i="236"/>
  <c r="E94" i="236"/>
  <c r="R93" i="236"/>
  <c r="N93" i="236"/>
  <c r="J93" i="236"/>
  <c r="E93" i="236"/>
  <c r="R92" i="236"/>
  <c r="N92" i="236"/>
  <c r="J92" i="236"/>
  <c r="E92" i="236"/>
  <c r="R91" i="236"/>
  <c r="N91" i="236"/>
  <c r="J91" i="236"/>
  <c r="E91" i="236"/>
  <c r="R90" i="236"/>
  <c r="N90" i="236"/>
  <c r="J90" i="236"/>
  <c r="E90" i="236"/>
  <c r="R89" i="236"/>
  <c r="N89" i="236"/>
  <c r="J89" i="236"/>
  <c r="E89" i="236"/>
  <c r="R88" i="236"/>
  <c r="N88" i="236"/>
  <c r="J88" i="236"/>
  <c r="E88" i="236"/>
  <c r="R87" i="236"/>
  <c r="N87" i="236"/>
  <c r="J87" i="236"/>
  <c r="E87" i="236"/>
  <c r="R86" i="236"/>
  <c r="N86" i="236"/>
  <c r="J86" i="236"/>
  <c r="E86" i="236"/>
  <c r="R85" i="236"/>
  <c r="N85" i="236"/>
  <c r="J85" i="236"/>
  <c r="E85" i="236"/>
  <c r="R84" i="236"/>
  <c r="N84" i="236"/>
  <c r="J84" i="236"/>
  <c r="E84" i="236"/>
  <c r="R83" i="236"/>
  <c r="N83" i="236"/>
  <c r="J83" i="236"/>
  <c r="E83" i="236"/>
  <c r="R82" i="236"/>
  <c r="N82" i="236"/>
  <c r="J82" i="236"/>
  <c r="E82" i="236"/>
  <c r="R81" i="236"/>
  <c r="N81" i="236"/>
  <c r="J81" i="236"/>
  <c r="E81" i="236"/>
  <c r="R80" i="236"/>
  <c r="N80" i="236"/>
  <c r="J80" i="236"/>
  <c r="E80" i="236"/>
  <c r="R79" i="236"/>
  <c r="N79" i="236"/>
  <c r="J79" i="236"/>
  <c r="E79" i="236"/>
  <c r="R78" i="236"/>
  <c r="N78" i="236"/>
  <c r="J78" i="236"/>
  <c r="E78" i="236"/>
  <c r="A78" i="236"/>
  <c r="R77" i="236"/>
  <c r="N77" i="236"/>
  <c r="J77" i="236"/>
  <c r="E77" i="236"/>
  <c r="A77" i="236"/>
  <c r="R76" i="236"/>
  <c r="N76" i="236"/>
  <c r="J76" i="236"/>
  <c r="E76" i="236"/>
  <c r="A76" i="236"/>
  <c r="R75" i="236"/>
  <c r="N75" i="236"/>
  <c r="J75" i="236"/>
  <c r="E75" i="236"/>
  <c r="A75" i="236"/>
  <c r="R74" i="236"/>
  <c r="N74" i="236"/>
  <c r="J74" i="236"/>
  <c r="E74" i="236"/>
  <c r="A74" i="236"/>
  <c r="Q73" i="236"/>
  <c r="M73" i="236"/>
  <c r="I73" i="236"/>
  <c r="E73" i="236"/>
  <c r="A73" i="236"/>
  <c r="N67" i="236"/>
  <c r="N66" i="236"/>
  <c r="N65" i="236"/>
  <c r="J65" i="236"/>
  <c r="N64" i="236"/>
  <c r="J64" i="236"/>
  <c r="N63" i="236"/>
  <c r="J63" i="236"/>
  <c r="N62" i="236"/>
  <c r="J62" i="236"/>
  <c r="N61" i="236"/>
  <c r="J61" i="236"/>
  <c r="N60" i="236"/>
  <c r="J60" i="236"/>
  <c r="N59" i="236"/>
  <c r="J59" i="236"/>
  <c r="N58" i="236"/>
  <c r="J58" i="236"/>
  <c r="M57" i="236"/>
  <c r="I57" i="236"/>
  <c r="N56" i="236"/>
  <c r="J56" i="236"/>
  <c r="N55" i="236"/>
  <c r="J55" i="236"/>
  <c r="N54" i="236"/>
  <c r="J54" i="236"/>
  <c r="N53" i="236"/>
  <c r="J53" i="236"/>
  <c r="F53" i="236"/>
  <c r="M52" i="236"/>
  <c r="J52" i="236"/>
  <c r="F52" i="236"/>
  <c r="B52" i="236"/>
  <c r="N51" i="236"/>
  <c r="J51" i="236"/>
  <c r="F51" i="236"/>
  <c r="B51" i="236"/>
  <c r="N50" i="236"/>
  <c r="J50" i="236"/>
  <c r="F50" i="236"/>
  <c r="B50" i="236"/>
  <c r="N49" i="236"/>
  <c r="J49" i="236"/>
  <c r="F49" i="236"/>
  <c r="N48" i="236"/>
  <c r="I48" i="236"/>
  <c r="F48" i="236"/>
  <c r="N47" i="236"/>
  <c r="J47" i="236"/>
  <c r="F47" i="236"/>
  <c r="N46" i="236"/>
  <c r="J46" i="236"/>
  <c r="F46" i="236"/>
  <c r="N45" i="236"/>
  <c r="J45" i="236"/>
  <c r="E45" i="236"/>
  <c r="N44" i="236"/>
  <c r="J44" i="236"/>
  <c r="F44" i="236"/>
  <c r="N43" i="236"/>
  <c r="J43" i="236"/>
  <c r="F43" i="236"/>
  <c r="B43" i="236"/>
  <c r="N42" i="236"/>
  <c r="J42" i="236"/>
  <c r="F42" i="236"/>
  <c r="B42" i="236"/>
  <c r="N41" i="236"/>
  <c r="J41" i="236"/>
  <c r="F41" i="236"/>
  <c r="N40" i="236"/>
  <c r="J40" i="236"/>
  <c r="F40" i="236"/>
  <c r="R39" i="236"/>
  <c r="N39" i="236"/>
  <c r="J39" i="236"/>
  <c r="F39" i="236"/>
  <c r="R38" i="236"/>
  <c r="N38" i="236"/>
  <c r="J38" i="236"/>
  <c r="F38" i="236"/>
  <c r="R37" i="236"/>
  <c r="N37" i="236"/>
  <c r="J37" i="236"/>
  <c r="F37" i="236"/>
  <c r="R36" i="236"/>
  <c r="N36" i="236"/>
  <c r="J36" i="236"/>
  <c r="F36" i="236"/>
  <c r="R35" i="236"/>
  <c r="M35" i="236"/>
  <c r="I35" i="236"/>
  <c r="F35" i="236"/>
  <c r="B35" i="236"/>
  <c r="Q34" i="236"/>
  <c r="N34" i="236"/>
  <c r="J34" i="236"/>
  <c r="F34" i="236"/>
  <c r="B34" i="236"/>
  <c r="R33" i="236"/>
  <c r="N33" i="236"/>
  <c r="J33" i="236"/>
  <c r="F33" i="236"/>
  <c r="R32" i="236"/>
  <c r="N32" i="236"/>
  <c r="J32" i="236"/>
  <c r="E32" i="236"/>
  <c r="R31" i="236"/>
  <c r="N31" i="236"/>
  <c r="J31" i="236"/>
  <c r="F31" i="236"/>
  <c r="R30" i="236"/>
  <c r="N30" i="236"/>
  <c r="J30" i="236"/>
  <c r="F30" i="236"/>
  <c r="B30" i="236"/>
  <c r="R29" i="236"/>
  <c r="N29" i="236"/>
  <c r="J29" i="236"/>
  <c r="F29" i="236"/>
  <c r="B29" i="236"/>
  <c r="Q28" i="236"/>
  <c r="N28" i="236"/>
  <c r="J28" i="236"/>
  <c r="F28" i="236"/>
  <c r="R27" i="236"/>
  <c r="N27" i="236"/>
  <c r="J27" i="236"/>
  <c r="F27" i="236"/>
  <c r="R26" i="236"/>
  <c r="N26" i="236"/>
  <c r="J26" i="236"/>
  <c r="F26" i="236"/>
  <c r="A26" i="236"/>
  <c r="R25" i="236"/>
  <c r="N25" i="236"/>
  <c r="J25" i="236"/>
  <c r="F25" i="236"/>
  <c r="A25" i="236"/>
  <c r="R24" i="236"/>
  <c r="N24" i="236"/>
  <c r="J24" i="236"/>
  <c r="F24" i="236"/>
  <c r="A24" i="236"/>
  <c r="R23" i="236"/>
  <c r="N23" i="236"/>
  <c r="J23" i="236"/>
  <c r="E23" i="236"/>
  <c r="A23" i="236"/>
  <c r="Q22" i="236"/>
  <c r="N22" i="236"/>
  <c r="J22" i="236"/>
  <c r="F22" i="236"/>
  <c r="A22" i="236"/>
  <c r="Q21" i="236"/>
  <c r="N21" i="236"/>
  <c r="J21" i="236"/>
  <c r="F21" i="236"/>
  <c r="A21" i="236"/>
  <c r="Q20" i="236"/>
  <c r="N20" i="236"/>
  <c r="J20" i="236"/>
  <c r="F20" i="236"/>
  <c r="A20" i="236"/>
  <c r="Q19" i="236"/>
  <c r="N19" i="236"/>
  <c r="J19" i="236"/>
  <c r="F19" i="236"/>
  <c r="A19" i="236"/>
  <c r="Q18" i="236"/>
  <c r="N18" i="236"/>
  <c r="J18" i="236"/>
  <c r="F18" i="236"/>
  <c r="A18" i="236"/>
  <c r="Q17" i="236"/>
  <c r="N17" i="236"/>
  <c r="J17" i="236"/>
  <c r="F17" i="236"/>
  <c r="A17" i="236"/>
  <c r="Q16" i="236"/>
  <c r="N16" i="236"/>
  <c r="J16" i="236"/>
  <c r="F16" i="236"/>
  <c r="A16" i="236"/>
  <c r="Q15" i="236"/>
  <c r="N15" i="236"/>
  <c r="J15" i="236"/>
  <c r="F15" i="236"/>
  <c r="A15" i="236"/>
  <c r="Q14" i="236"/>
  <c r="M14" i="236"/>
  <c r="I14" i="236"/>
  <c r="F14" i="236"/>
  <c r="A14" i="236"/>
  <c r="Q13" i="236"/>
  <c r="N13" i="236"/>
  <c r="J13" i="236"/>
  <c r="F13" i="236"/>
  <c r="A13" i="236"/>
  <c r="Q12" i="236"/>
  <c r="N12" i="236"/>
  <c r="J12" i="236"/>
  <c r="F12" i="236"/>
  <c r="Q11" i="236"/>
  <c r="N11" i="236"/>
  <c r="J11" i="236"/>
  <c r="F11" i="236"/>
  <c r="A11" i="236"/>
  <c r="Q10" i="236"/>
  <c r="N10" i="236"/>
  <c r="J10" i="236"/>
  <c r="F10" i="236"/>
  <c r="A10" i="236"/>
  <c r="Q9" i="236"/>
  <c r="N9" i="236"/>
  <c r="J9" i="236"/>
  <c r="F9" i="236"/>
  <c r="A9" i="236"/>
  <c r="Q8" i="236"/>
  <c r="N8" i="236"/>
  <c r="J8" i="236"/>
  <c r="F8" i="236"/>
  <c r="A8" i="236"/>
  <c r="Q7" i="236"/>
  <c r="N7" i="236"/>
  <c r="J7" i="236"/>
  <c r="F7" i="236"/>
  <c r="A7" i="236"/>
  <c r="Q6" i="236"/>
  <c r="N6" i="236"/>
  <c r="J6" i="236"/>
  <c r="F6" i="236"/>
  <c r="A6" i="236"/>
  <c r="Q5" i="236"/>
  <c r="N5" i="236"/>
  <c r="J5" i="236"/>
  <c r="F5" i="236"/>
  <c r="A5" i="236"/>
  <c r="Q4" i="236"/>
  <c r="N4" i="236"/>
  <c r="J4" i="236"/>
  <c r="F4" i="236"/>
  <c r="A4" i="236"/>
  <c r="Q3" i="236"/>
  <c r="N3" i="236"/>
  <c r="J3" i="236"/>
  <c r="F3" i="236"/>
  <c r="C3" i="236"/>
  <c r="Q2" i="236"/>
  <c r="N2" i="236"/>
  <c r="J2" i="236"/>
  <c r="E2" i="236"/>
  <c r="A1" i="236"/>
  <c r="G1" i="229" s="1"/>
  <c r="R114" i="235"/>
  <c r="N114" i="235"/>
  <c r="J114" i="235"/>
  <c r="R113" i="235"/>
  <c r="N113" i="235"/>
  <c r="J113" i="235"/>
  <c r="R112" i="235"/>
  <c r="N112" i="235"/>
  <c r="J112" i="235"/>
  <c r="R111" i="235"/>
  <c r="N111" i="235"/>
  <c r="J111" i="235"/>
  <c r="R110" i="235"/>
  <c r="N110" i="235"/>
  <c r="J110" i="235"/>
  <c r="R109" i="235"/>
  <c r="N109" i="235"/>
  <c r="J109" i="235"/>
  <c r="R108" i="235"/>
  <c r="N108" i="235"/>
  <c r="J108" i="235"/>
  <c r="R107" i="235"/>
  <c r="N107" i="235"/>
  <c r="J107" i="235"/>
  <c r="R106" i="235"/>
  <c r="N106" i="235"/>
  <c r="J106" i="235"/>
  <c r="E106" i="235"/>
  <c r="R105" i="235"/>
  <c r="N105" i="235"/>
  <c r="J105" i="235"/>
  <c r="E105" i="235"/>
  <c r="R104" i="235"/>
  <c r="N104" i="235"/>
  <c r="J104" i="235"/>
  <c r="E104" i="235"/>
  <c r="R103" i="235"/>
  <c r="N103" i="235"/>
  <c r="J103" i="235"/>
  <c r="E103" i="235"/>
  <c r="R102" i="235"/>
  <c r="N102" i="235"/>
  <c r="J102" i="235"/>
  <c r="E102" i="235"/>
  <c r="R101" i="235"/>
  <c r="N101" i="235"/>
  <c r="J101" i="235"/>
  <c r="E101" i="235"/>
  <c r="R100" i="235"/>
  <c r="N100" i="235"/>
  <c r="J100" i="235"/>
  <c r="E100" i="235"/>
  <c r="R99" i="235"/>
  <c r="N99" i="235"/>
  <c r="J99" i="235"/>
  <c r="E99" i="235"/>
  <c r="R98" i="235"/>
  <c r="N98" i="235"/>
  <c r="J98" i="235"/>
  <c r="E98" i="235"/>
  <c r="R97" i="235"/>
  <c r="N97" i="235"/>
  <c r="J97" i="235"/>
  <c r="E97" i="235"/>
  <c r="R96" i="235"/>
  <c r="N96" i="235"/>
  <c r="J96" i="235"/>
  <c r="E96" i="235"/>
  <c r="R95" i="235"/>
  <c r="N95" i="235"/>
  <c r="J95" i="235"/>
  <c r="E95" i="235"/>
  <c r="Q94" i="235"/>
  <c r="M94" i="235"/>
  <c r="I94" i="235"/>
  <c r="E94" i="235"/>
  <c r="R93" i="235"/>
  <c r="N93" i="235"/>
  <c r="J93" i="235"/>
  <c r="E93" i="235"/>
  <c r="R92" i="235"/>
  <c r="N92" i="235"/>
  <c r="J92" i="235"/>
  <c r="E92" i="235"/>
  <c r="R91" i="235"/>
  <c r="N91" i="235"/>
  <c r="J91" i="235"/>
  <c r="E91" i="235"/>
  <c r="R90" i="235"/>
  <c r="N90" i="235"/>
  <c r="J90" i="235"/>
  <c r="E90" i="235"/>
  <c r="R89" i="235"/>
  <c r="N89" i="235"/>
  <c r="J89" i="235"/>
  <c r="E89" i="235"/>
  <c r="R88" i="235"/>
  <c r="N88" i="235"/>
  <c r="J88" i="235"/>
  <c r="E88" i="235"/>
  <c r="R87" i="235"/>
  <c r="N87" i="235"/>
  <c r="J87" i="235"/>
  <c r="E87" i="235"/>
  <c r="R86" i="235"/>
  <c r="N86" i="235"/>
  <c r="J86" i="235"/>
  <c r="E86" i="235"/>
  <c r="R85" i="235"/>
  <c r="N85" i="235"/>
  <c r="J85" i="235"/>
  <c r="E85" i="235"/>
  <c r="R84" i="235"/>
  <c r="N84" i="235"/>
  <c r="J84" i="235"/>
  <c r="E84" i="235"/>
  <c r="R83" i="235"/>
  <c r="N83" i="235"/>
  <c r="J83" i="235"/>
  <c r="E83" i="235"/>
  <c r="R82" i="235"/>
  <c r="N82" i="235"/>
  <c r="J82" i="235"/>
  <c r="E82" i="235"/>
  <c r="R81" i="235"/>
  <c r="N81" i="235"/>
  <c r="J81" i="235"/>
  <c r="E81" i="235"/>
  <c r="R80" i="235"/>
  <c r="N80" i="235"/>
  <c r="J80" i="235"/>
  <c r="E80" i="235"/>
  <c r="R79" i="235"/>
  <c r="N79" i="235"/>
  <c r="J79" i="235"/>
  <c r="E79" i="235"/>
  <c r="R78" i="235"/>
  <c r="N78" i="235"/>
  <c r="J78" i="235"/>
  <c r="E78" i="235"/>
  <c r="A78" i="235"/>
  <c r="R77" i="235"/>
  <c r="N77" i="235"/>
  <c r="J77" i="235"/>
  <c r="E77" i="235"/>
  <c r="A77" i="235"/>
  <c r="R76" i="235"/>
  <c r="N76" i="235"/>
  <c r="J76" i="235"/>
  <c r="E76" i="235"/>
  <c r="A76" i="235"/>
  <c r="R75" i="235"/>
  <c r="N75" i="235"/>
  <c r="J75" i="235"/>
  <c r="E75" i="235"/>
  <c r="A75" i="235"/>
  <c r="R74" i="235"/>
  <c r="N74" i="235"/>
  <c r="J74" i="235"/>
  <c r="E74" i="235"/>
  <c r="A74" i="235"/>
  <c r="Q73" i="235"/>
  <c r="M73" i="235"/>
  <c r="I73" i="235"/>
  <c r="E73" i="235"/>
  <c r="A73" i="235"/>
  <c r="N67" i="235"/>
  <c r="N66" i="235"/>
  <c r="N65" i="235"/>
  <c r="J65" i="235"/>
  <c r="N64" i="235"/>
  <c r="J64" i="235"/>
  <c r="N63" i="235"/>
  <c r="J63" i="235"/>
  <c r="N62" i="235"/>
  <c r="J62" i="235"/>
  <c r="N61" i="235"/>
  <c r="J61" i="235"/>
  <c r="N60" i="235"/>
  <c r="J60" i="235"/>
  <c r="N59" i="235"/>
  <c r="J59" i="235"/>
  <c r="N58" i="235"/>
  <c r="J58" i="235"/>
  <c r="M57" i="235"/>
  <c r="I57" i="235"/>
  <c r="N56" i="235"/>
  <c r="J56" i="235"/>
  <c r="N55" i="235"/>
  <c r="J55" i="235"/>
  <c r="N54" i="235"/>
  <c r="J54" i="235"/>
  <c r="N53" i="235"/>
  <c r="J53" i="235"/>
  <c r="F53" i="235"/>
  <c r="M52" i="235"/>
  <c r="J52" i="235"/>
  <c r="F52" i="235"/>
  <c r="B52" i="235"/>
  <c r="N51" i="235"/>
  <c r="J51" i="235"/>
  <c r="F51" i="235"/>
  <c r="B51" i="235"/>
  <c r="N50" i="235"/>
  <c r="J50" i="235"/>
  <c r="F50" i="235"/>
  <c r="B50" i="235"/>
  <c r="N49" i="235"/>
  <c r="J49" i="235"/>
  <c r="F49" i="235"/>
  <c r="N48" i="235"/>
  <c r="I48" i="235"/>
  <c r="F48" i="235"/>
  <c r="N47" i="235"/>
  <c r="J47" i="235"/>
  <c r="F47" i="235"/>
  <c r="N46" i="235"/>
  <c r="J46" i="235"/>
  <c r="F46" i="235"/>
  <c r="N45" i="235"/>
  <c r="J45" i="235"/>
  <c r="E45" i="235"/>
  <c r="N44" i="235"/>
  <c r="J44" i="235"/>
  <c r="F44" i="235"/>
  <c r="N43" i="235"/>
  <c r="J43" i="235"/>
  <c r="F43" i="235"/>
  <c r="B43" i="235"/>
  <c r="N42" i="235"/>
  <c r="J42" i="235"/>
  <c r="F42" i="235"/>
  <c r="B42" i="235"/>
  <c r="N41" i="235"/>
  <c r="J41" i="235"/>
  <c r="F41" i="235"/>
  <c r="N40" i="235"/>
  <c r="J40" i="235"/>
  <c r="F40" i="235"/>
  <c r="R39" i="235"/>
  <c r="N39" i="235"/>
  <c r="J39" i="235"/>
  <c r="F39" i="235"/>
  <c r="R38" i="235"/>
  <c r="N38" i="235"/>
  <c r="J38" i="235"/>
  <c r="F38" i="235"/>
  <c r="R37" i="235"/>
  <c r="N37" i="235"/>
  <c r="J37" i="235"/>
  <c r="F37" i="235"/>
  <c r="R36" i="235"/>
  <c r="N36" i="235"/>
  <c r="J36" i="235"/>
  <c r="F36" i="235"/>
  <c r="R35" i="235"/>
  <c r="M35" i="235"/>
  <c r="I35" i="235"/>
  <c r="F35" i="235"/>
  <c r="B35" i="235"/>
  <c r="Q34" i="235"/>
  <c r="N34" i="235"/>
  <c r="J34" i="235"/>
  <c r="F34" i="235"/>
  <c r="B34" i="235"/>
  <c r="R33" i="235"/>
  <c r="N33" i="235"/>
  <c r="J33" i="235"/>
  <c r="F33" i="235"/>
  <c r="R32" i="235"/>
  <c r="N32" i="235"/>
  <c r="J32" i="235"/>
  <c r="E32" i="235"/>
  <c r="R31" i="235"/>
  <c r="N31" i="235"/>
  <c r="J31" i="235"/>
  <c r="F31" i="235"/>
  <c r="R30" i="235"/>
  <c r="N30" i="235"/>
  <c r="J30" i="235"/>
  <c r="F30" i="235"/>
  <c r="B30" i="235"/>
  <c r="R29" i="235"/>
  <c r="N29" i="235"/>
  <c r="J29" i="235"/>
  <c r="F29" i="235"/>
  <c r="B29" i="235"/>
  <c r="Q28" i="235"/>
  <c r="N28" i="235"/>
  <c r="J28" i="235"/>
  <c r="F28" i="235"/>
  <c r="R27" i="235"/>
  <c r="N27" i="235"/>
  <c r="J27" i="235"/>
  <c r="F27" i="235"/>
  <c r="R26" i="235"/>
  <c r="N26" i="235"/>
  <c r="J26" i="235"/>
  <c r="F26" i="235"/>
  <c r="A26" i="235"/>
  <c r="R25" i="235"/>
  <c r="N25" i="235"/>
  <c r="J25" i="235"/>
  <c r="F25" i="235"/>
  <c r="A25" i="235"/>
  <c r="R24" i="235"/>
  <c r="N24" i="235"/>
  <c r="J24" i="235"/>
  <c r="F24" i="235"/>
  <c r="A24" i="235"/>
  <c r="R23" i="235"/>
  <c r="N23" i="235"/>
  <c r="J23" i="235"/>
  <c r="E23" i="235"/>
  <c r="A23" i="235"/>
  <c r="Q22" i="235"/>
  <c r="N22" i="235"/>
  <c r="J22" i="235"/>
  <c r="F22" i="235"/>
  <c r="A22" i="235"/>
  <c r="Q21" i="235"/>
  <c r="N21" i="235"/>
  <c r="J21" i="235"/>
  <c r="F21" i="235"/>
  <c r="A21" i="235"/>
  <c r="Q20" i="235"/>
  <c r="N20" i="235"/>
  <c r="J20" i="235"/>
  <c r="F20" i="235"/>
  <c r="A20" i="235"/>
  <c r="Q19" i="235"/>
  <c r="N19" i="235"/>
  <c r="J19" i="235"/>
  <c r="F19" i="235"/>
  <c r="A19" i="235"/>
  <c r="Q18" i="235"/>
  <c r="N18" i="235"/>
  <c r="J18" i="235"/>
  <c r="F18" i="235"/>
  <c r="A18" i="235"/>
  <c r="Q17" i="235"/>
  <c r="N17" i="235"/>
  <c r="J17" i="235"/>
  <c r="F17" i="235"/>
  <c r="A17" i="235"/>
  <c r="Q16" i="235"/>
  <c r="N16" i="235"/>
  <c r="J16" i="235"/>
  <c r="F16" i="235"/>
  <c r="A16" i="235"/>
  <c r="Q15" i="235"/>
  <c r="N15" i="235"/>
  <c r="J15" i="235"/>
  <c r="F15" i="235"/>
  <c r="A15" i="235"/>
  <c r="Q14" i="235"/>
  <c r="M14" i="235"/>
  <c r="I14" i="235"/>
  <c r="F14" i="235"/>
  <c r="A14" i="235"/>
  <c r="Q13" i="235"/>
  <c r="N13" i="235"/>
  <c r="J13" i="235"/>
  <c r="F13" i="235"/>
  <c r="A13" i="235"/>
  <c r="Q12" i="235"/>
  <c r="N12" i="235"/>
  <c r="J12" i="235"/>
  <c r="F12" i="235"/>
  <c r="Q11" i="235"/>
  <c r="N11" i="235"/>
  <c r="J11" i="235"/>
  <c r="F11" i="235"/>
  <c r="A11" i="235"/>
  <c r="Q10" i="235"/>
  <c r="N10" i="235"/>
  <c r="J10" i="235"/>
  <c r="F10" i="235"/>
  <c r="A10" i="235"/>
  <c r="Q9" i="235"/>
  <c r="N9" i="235"/>
  <c r="J9" i="235"/>
  <c r="F9" i="235"/>
  <c r="A9" i="235"/>
  <c r="Q8" i="235"/>
  <c r="N8" i="235"/>
  <c r="J8" i="235"/>
  <c r="F8" i="235"/>
  <c r="A8" i="235"/>
  <c r="Q7" i="235"/>
  <c r="N7" i="235"/>
  <c r="J7" i="235"/>
  <c r="F7" i="235"/>
  <c r="A7" i="235"/>
  <c r="Q6" i="235"/>
  <c r="N6" i="235"/>
  <c r="J6" i="235"/>
  <c r="F6" i="235"/>
  <c r="A6" i="235"/>
  <c r="Q5" i="235"/>
  <c r="N5" i="235"/>
  <c r="J5" i="235"/>
  <c r="F5" i="235"/>
  <c r="A5" i="235"/>
  <c r="Q4" i="235"/>
  <c r="N4" i="235"/>
  <c r="J4" i="235"/>
  <c r="F4" i="235"/>
  <c r="A4" i="235"/>
  <c r="Q3" i="235"/>
  <c r="N3" i="235"/>
  <c r="J3" i="235"/>
  <c r="F3" i="235"/>
  <c r="Q2" i="235"/>
  <c r="N2" i="235"/>
  <c r="J2" i="235"/>
  <c r="E2" i="235"/>
  <c r="A1" i="235"/>
  <c r="F1" i="229" s="1"/>
  <c r="D119" i="208"/>
  <c r="D19" i="208"/>
  <c r="D15" i="208"/>
  <c r="F9" i="214"/>
  <c r="F10" i="214"/>
  <c r="D42" i="208"/>
  <c r="D57" i="208"/>
  <c r="B42" i="214"/>
  <c r="C41" i="214"/>
  <c r="C31" i="214"/>
  <c r="C32" i="214"/>
  <c r="C33" i="214"/>
  <c r="C37" i="214"/>
  <c r="C38" i="214"/>
  <c r="C39" i="214"/>
  <c r="C40" i="214"/>
  <c r="C36" i="214"/>
  <c r="B45" i="214"/>
  <c r="B46" i="214"/>
  <c r="B47" i="214"/>
  <c r="B44" i="214"/>
  <c r="C45" i="214"/>
  <c r="C46" i="214"/>
  <c r="C47" i="214"/>
  <c r="C44" i="214"/>
  <c r="B43" i="214"/>
  <c r="N60" i="214"/>
  <c r="B35" i="214"/>
  <c r="B34" i="214"/>
  <c r="B39" i="214"/>
  <c r="B40" i="214"/>
  <c r="B41" i="214"/>
  <c r="B37" i="214"/>
  <c r="B38" i="214"/>
  <c r="B36" i="214"/>
  <c r="B32" i="214"/>
  <c r="B33" i="214"/>
  <c r="B31" i="214"/>
  <c r="B30" i="214"/>
  <c r="B29" i="214"/>
  <c r="A26" i="214"/>
  <c r="A23" i="214"/>
  <c r="A10" i="214"/>
  <c r="A11" i="214"/>
  <c r="A6" i="214"/>
  <c r="A7" i="214"/>
  <c r="A8" i="214"/>
  <c r="A9" i="214"/>
  <c r="A5" i="214"/>
  <c r="A4" i="214"/>
  <c r="L1" i="207" l="1"/>
  <c r="M1" i="54"/>
  <c r="N1" i="207"/>
  <c r="O1" i="54"/>
  <c r="P1" i="207"/>
  <c r="Q1" i="54"/>
  <c r="M1" i="207"/>
  <c r="N1" i="54"/>
  <c r="O1" i="207"/>
  <c r="P1" i="54"/>
  <c r="R1" i="208"/>
  <c r="R1" i="72"/>
  <c r="Q1" i="208"/>
  <c r="Q1" i="72"/>
  <c r="P1" i="208"/>
  <c r="P1" i="72"/>
  <c r="O1" i="208"/>
  <c r="O1" i="72"/>
  <c r="N1" i="208"/>
  <c r="N1" i="72"/>
  <c r="M1" i="208"/>
  <c r="A133" i="75"/>
  <c r="A145" i="75"/>
  <c r="A157" i="75"/>
  <c r="A169" i="75"/>
  <c r="A121" i="75"/>
  <c r="AD1" i="210"/>
  <c r="AB1" i="210"/>
  <c r="Z1" i="210"/>
  <c r="X1" i="210"/>
  <c r="V1" i="210"/>
  <c r="T1" i="210"/>
  <c r="E1" i="177"/>
  <c r="G1" i="177"/>
  <c r="I1" i="177"/>
  <c r="K1" i="177"/>
  <c r="M1" i="177"/>
  <c r="O1" i="177"/>
  <c r="Q1" i="177"/>
  <c r="F1" i="177"/>
  <c r="H1" i="177"/>
  <c r="J1" i="177"/>
  <c r="L1" i="177"/>
  <c r="N1" i="177"/>
  <c r="P1" i="177"/>
  <c r="R1" i="177"/>
  <c r="F1" i="230"/>
  <c r="H1" i="230"/>
  <c r="J1" i="230"/>
  <c r="L1" i="230"/>
  <c r="N1" i="230"/>
  <c r="P1" i="230"/>
  <c r="R1" i="230"/>
  <c r="G1" i="230"/>
  <c r="I1" i="230"/>
  <c r="K1" i="230"/>
  <c r="M1" i="230"/>
  <c r="O1" i="230"/>
  <c r="Q1" i="230"/>
  <c r="S1" i="230"/>
  <c r="E1" i="232"/>
  <c r="G1" i="232"/>
  <c r="I1" i="232"/>
  <c r="K1" i="232"/>
  <c r="M1" i="232"/>
  <c r="O1" i="232"/>
  <c r="Q1" i="232"/>
  <c r="F1" i="232"/>
  <c r="H1" i="232"/>
  <c r="J1" i="232"/>
  <c r="L1" i="232"/>
  <c r="N1" i="232"/>
  <c r="P1" i="232"/>
  <c r="R1" i="232"/>
  <c r="E1" i="76"/>
  <c r="G1" i="76"/>
  <c r="I1" i="76"/>
  <c r="K1" i="76"/>
  <c r="M1" i="76"/>
  <c r="O1" i="76"/>
  <c r="Q1" i="76"/>
  <c r="F1" i="76"/>
  <c r="H1" i="76"/>
  <c r="J1" i="76"/>
  <c r="L1" i="76"/>
  <c r="N1" i="76"/>
  <c r="P1" i="76"/>
  <c r="R1" i="76"/>
  <c r="E1" i="213"/>
  <c r="G1" i="213"/>
  <c r="I1" i="213"/>
  <c r="K1" i="213"/>
  <c r="M1" i="213"/>
  <c r="O1" i="213"/>
  <c r="Q1" i="213"/>
  <c r="F1" i="213"/>
  <c r="H1" i="213"/>
  <c r="J1" i="213"/>
  <c r="L1" i="213"/>
  <c r="N1" i="213"/>
  <c r="P1" i="213"/>
  <c r="R1" i="213"/>
  <c r="N1" i="229"/>
  <c r="P1" i="229"/>
  <c r="R1" i="229"/>
  <c r="O1" i="229"/>
  <c r="Q1" i="229"/>
  <c r="S1" i="229"/>
  <c r="A84" i="210"/>
  <c r="B84" i="210"/>
  <c r="D84" i="210"/>
  <c r="F84" i="210"/>
  <c r="H84" i="210"/>
  <c r="J84" i="210"/>
  <c r="L84" i="210"/>
  <c r="N84" i="210"/>
  <c r="P84" i="210"/>
  <c r="R84" i="210"/>
  <c r="T84" i="210"/>
  <c r="V84" i="210"/>
  <c r="X84" i="210"/>
  <c r="Z84" i="210"/>
  <c r="AB84" i="210"/>
  <c r="AD84" i="210"/>
  <c r="A85" i="210"/>
  <c r="B85" i="210"/>
  <c r="D85" i="210"/>
  <c r="F85" i="210"/>
  <c r="H85" i="210"/>
  <c r="J85" i="210"/>
  <c r="L85" i="210"/>
  <c r="N85" i="210"/>
  <c r="P85" i="210"/>
  <c r="R85" i="210"/>
  <c r="T85" i="210"/>
  <c r="V85" i="210"/>
  <c r="X85" i="210"/>
  <c r="Z85" i="210"/>
  <c r="AB85" i="210"/>
  <c r="AD85" i="210"/>
  <c r="A86" i="210"/>
  <c r="B86" i="210"/>
  <c r="D86" i="210"/>
  <c r="F86" i="210"/>
  <c r="H86" i="210"/>
  <c r="J86" i="210"/>
  <c r="L86" i="210"/>
  <c r="N86" i="210"/>
  <c r="P86" i="210"/>
  <c r="R86" i="210"/>
  <c r="T86" i="210"/>
  <c r="V86" i="210"/>
  <c r="X86" i="210"/>
  <c r="Z86" i="210"/>
  <c r="AB86" i="210"/>
  <c r="AD86" i="210"/>
  <c r="A87" i="210"/>
  <c r="B87" i="210"/>
  <c r="D87" i="210"/>
  <c r="F87" i="210"/>
  <c r="H87" i="210"/>
  <c r="J87" i="210"/>
  <c r="L87" i="210"/>
  <c r="N87" i="210"/>
  <c r="P87" i="210"/>
  <c r="R87" i="210"/>
  <c r="T87" i="210"/>
  <c r="V87" i="210"/>
  <c r="X87" i="210"/>
  <c r="Z87" i="210"/>
  <c r="AB87" i="210"/>
  <c r="AD87" i="210"/>
  <c r="D19" i="210"/>
  <c r="F19" i="210"/>
  <c r="H19" i="210"/>
  <c r="J19" i="210"/>
  <c r="L19" i="210"/>
  <c r="N19" i="210"/>
  <c r="P19" i="210"/>
  <c r="R19" i="210"/>
  <c r="T19" i="210"/>
  <c r="V19" i="210"/>
  <c r="X19" i="210"/>
  <c r="Z19" i="210"/>
  <c r="AB19" i="210"/>
  <c r="AD19" i="210"/>
  <c r="D20" i="210"/>
  <c r="F20" i="210"/>
  <c r="H20" i="210"/>
  <c r="J20" i="210"/>
  <c r="L20" i="210"/>
  <c r="N20" i="210"/>
  <c r="P20" i="210"/>
  <c r="R20" i="210"/>
  <c r="T20" i="210"/>
  <c r="V20" i="210"/>
  <c r="X20" i="210"/>
  <c r="Z20" i="210"/>
  <c r="AB20" i="210"/>
  <c r="AD20" i="210"/>
  <c r="B20" i="210"/>
  <c r="B19" i="210"/>
  <c r="B18" i="211" s="1"/>
  <c r="B18" i="210"/>
  <c r="AB18" i="210"/>
  <c r="AD18" i="210"/>
  <c r="D18" i="210"/>
  <c r="F18" i="210"/>
  <c r="H18" i="210"/>
  <c r="J18" i="210"/>
  <c r="L18" i="210"/>
  <c r="N18" i="210"/>
  <c r="P18" i="210"/>
  <c r="R18" i="210"/>
  <c r="T18" i="210"/>
  <c r="V18" i="210"/>
  <c r="X18" i="210"/>
  <c r="Z18" i="210"/>
  <c r="A18" i="210"/>
  <c r="A20" i="210"/>
  <c r="A19" i="210"/>
  <c r="A17" i="211" s="1"/>
  <c r="B19" i="211" l="1"/>
  <c r="B17" i="211"/>
  <c r="AD16" i="210"/>
  <c r="T16" i="210"/>
  <c r="V16" i="210"/>
  <c r="X16" i="210"/>
  <c r="Z16" i="210"/>
  <c r="AB16" i="210"/>
  <c r="P16" i="210"/>
  <c r="L16" i="210"/>
  <c r="H16" i="210"/>
  <c r="F16" i="210"/>
  <c r="R16" i="210"/>
  <c r="N16" i="210"/>
  <c r="J16" i="210"/>
  <c r="AD13" i="210"/>
  <c r="AB13" i="210"/>
  <c r="Z13" i="210"/>
  <c r="X13" i="210"/>
  <c r="V13" i="210"/>
  <c r="T13" i="210"/>
  <c r="R13" i="210"/>
  <c r="P13" i="210"/>
  <c r="N13" i="210"/>
  <c r="L13" i="210"/>
  <c r="J13" i="210"/>
  <c r="H13" i="210"/>
  <c r="F13" i="210"/>
  <c r="D13" i="210"/>
  <c r="F7" i="210"/>
  <c r="D7" i="210"/>
  <c r="A57" i="210" l="1"/>
  <c r="D1" i="230"/>
  <c r="D2" i="230"/>
  <c r="S31" i="229" l="1"/>
  <c r="R31" i="229"/>
  <c r="Q31" i="229"/>
  <c r="P31" i="229"/>
  <c r="O31" i="229"/>
  <c r="N31" i="229"/>
  <c r="M31" i="229"/>
  <c r="L31" i="229"/>
  <c r="K31" i="229"/>
  <c r="J31" i="229"/>
  <c r="I31" i="229"/>
  <c r="H31" i="229"/>
  <c r="G31" i="229"/>
  <c r="F31" i="229"/>
  <c r="E31" i="229"/>
  <c r="S22" i="229"/>
  <c r="R22" i="229"/>
  <c r="Q22" i="229"/>
  <c r="P22" i="229"/>
  <c r="O22" i="229"/>
  <c r="N22" i="229"/>
  <c r="M22" i="229"/>
  <c r="L22" i="229"/>
  <c r="K22" i="229"/>
  <c r="J22" i="229"/>
  <c r="I22" i="229"/>
  <c r="H22" i="229"/>
  <c r="G22" i="229"/>
  <c r="F22" i="229"/>
  <c r="E22" i="229"/>
  <c r="S11" i="229"/>
  <c r="R11" i="229"/>
  <c r="Q11" i="229"/>
  <c r="P11" i="229"/>
  <c r="O11" i="229"/>
  <c r="N11" i="229"/>
  <c r="M11" i="229"/>
  <c r="L11" i="229"/>
  <c r="K11" i="229"/>
  <c r="J11" i="229"/>
  <c r="I11" i="229"/>
  <c r="H11" i="229"/>
  <c r="G11" i="229"/>
  <c r="F11" i="229"/>
  <c r="E11" i="229"/>
  <c r="D2" i="229"/>
  <c r="D1" i="229"/>
  <c r="R92" i="208" l="1"/>
  <c r="Q92" i="208"/>
  <c r="P92" i="208"/>
  <c r="O92" i="208"/>
  <c r="N92" i="208"/>
  <c r="M92" i="208"/>
  <c r="L92" i="208"/>
  <c r="K92" i="208"/>
  <c r="J92" i="208"/>
  <c r="I92" i="208"/>
  <c r="H92" i="208"/>
  <c r="G92" i="208"/>
  <c r="F92" i="208"/>
  <c r="E92" i="208"/>
  <c r="D92" i="208"/>
  <c r="R88" i="208"/>
  <c r="Q88" i="208"/>
  <c r="P88" i="208"/>
  <c r="O88" i="208"/>
  <c r="N88" i="208"/>
  <c r="M88" i="208"/>
  <c r="L88" i="208"/>
  <c r="K88" i="208"/>
  <c r="J88" i="208"/>
  <c r="I88" i="208"/>
  <c r="H88" i="208"/>
  <c r="G88" i="208"/>
  <c r="F88" i="208"/>
  <c r="E88" i="208"/>
  <c r="D88" i="208"/>
  <c r="R84" i="208"/>
  <c r="Q84" i="208"/>
  <c r="P84" i="208"/>
  <c r="O84" i="208"/>
  <c r="N84" i="208"/>
  <c r="M84" i="208"/>
  <c r="L84" i="208"/>
  <c r="K84" i="208"/>
  <c r="J84" i="208"/>
  <c r="I84" i="208"/>
  <c r="H84" i="208"/>
  <c r="G84" i="208"/>
  <c r="F84" i="208"/>
  <c r="E84" i="208"/>
  <c r="D84" i="208"/>
  <c r="R80" i="208"/>
  <c r="Q80" i="208"/>
  <c r="P80" i="208"/>
  <c r="O80" i="208"/>
  <c r="N80" i="208"/>
  <c r="M80" i="208"/>
  <c r="L80" i="208"/>
  <c r="K80" i="208"/>
  <c r="J80" i="208"/>
  <c r="I80" i="208"/>
  <c r="H80" i="208"/>
  <c r="G80" i="208"/>
  <c r="F80" i="208"/>
  <c r="E80" i="208"/>
  <c r="D80" i="208"/>
  <c r="D34" i="208"/>
  <c r="E14" i="76" l="1"/>
  <c r="D31" i="210" s="1"/>
  <c r="F14" i="76"/>
  <c r="F31" i="210" s="1"/>
  <c r="G14" i="76"/>
  <c r="H31" i="210" s="1"/>
  <c r="H14" i="76"/>
  <c r="J31" i="210" s="1"/>
  <c r="I14" i="76"/>
  <c r="J14" i="76"/>
  <c r="K14" i="76"/>
  <c r="L14" i="76"/>
  <c r="M14" i="76"/>
  <c r="N14" i="76"/>
  <c r="O14" i="76"/>
  <c r="P14" i="76"/>
  <c r="Q14" i="76"/>
  <c r="R14" i="76"/>
  <c r="E11" i="76"/>
  <c r="D30" i="210" s="1"/>
  <c r="F11" i="76"/>
  <c r="F30" i="210" s="1"/>
  <c r="G11" i="76"/>
  <c r="H30" i="210" s="1"/>
  <c r="H11" i="76"/>
  <c r="J30" i="210" s="1"/>
  <c r="I11" i="76"/>
  <c r="J11" i="76"/>
  <c r="K11" i="76"/>
  <c r="L11" i="76"/>
  <c r="M11" i="76"/>
  <c r="N11" i="76"/>
  <c r="O11" i="76"/>
  <c r="P11" i="76"/>
  <c r="Q11" i="76"/>
  <c r="R11" i="76"/>
  <c r="D14" i="76"/>
  <c r="B31" i="210" s="1"/>
  <c r="D11" i="76"/>
  <c r="B30" i="210" s="1"/>
  <c r="C1" i="232" l="1"/>
  <c r="C2" i="232"/>
  <c r="C1" i="213"/>
  <c r="C2" i="213"/>
  <c r="C2" i="208"/>
  <c r="C1" i="208"/>
  <c r="R52" i="210" l="1"/>
  <c r="R48" i="210"/>
  <c r="R47" i="210"/>
  <c r="R46" i="210"/>
  <c r="R45" i="210"/>
  <c r="R44" i="210"/>
  <c r="R43" i="210"/>
  <c r="R42" i="210"/>
  <c r="R41" i="210"/>
  <c r="R40" i="210"/>
  <c r="R39" i="210"/>
  <c r="R38" i="210"/>
  <c r="R37" i="210"/>
  <c r="R36" i="210"/>
  <c r="R35" i="210"/>
  <c r="R34" i="210"/>
  <c r="R31" i="210"/>
  <c r="R30" i="210"/>
  <c r="R27" i="210"/>
  <c r="Q6" i="214"/>
  <c r="A33" i="210"/>
  <c r="A32" i="211" s="1"/>
  <c r="D1" i="210" l="1"/>
  <c r="F1" i="210"/>
  <c r="L1" i="210"/>
  <c r="N1" i="210"/>
  <c r="P1" i="210"/>
  <c r="R1" i="210"/>
  <c r="H1" i="210"/>
  <c r="J1" i="210"/>
  <c r="A109" i="75"/>
  <c r="A97" i="75"/>
  <c r="A85" i="75"/>
  <c r="A73" i="75"/>
  <c r="A61" i="75"/>
  <c r="A49" i="75"/>
  <c r="A37" i="75"/>
  <c r="A25" i="75"/>
  <c r="D1" i="54"/>
  <c r="A13" i="75"/>
  <c r="E1" i="72"/>
  <c r="C1" i="207"/>
  <c r="G1" i="72"/>
  <c r="G1" i="207"/>
  <c r="I1" i="72"/>
  <c r="K1" i="72"/>
  <c r="E1" i="207"/>
  <c r="H1" i="72"/>
  <c r="L1" i="72"/>
  <c r="M1" i="72"/>
  <c r="F1" i="72"/>
  <c r="J1" i="72"/>
  <c r="I1" i="207"/>
  <c r="F1" i="207"/>
  <c r="J1" i="207"/>
  <c r="K1" i="207"/>
  <c r="H1" i="54"/>
  <c r="D1" i="207"/>
  <c r="H1" i="207"/>
  <c r="L1" i="54"/>
  <c r="F1" i="54"/>
  <c r="J1" i="54"/>
  <c r="G1" i="54"/>
  <c r="K1" i="54"/>
  <c r="K1" i="208"/>
  <c r="E1" i="54"/>
  <c r="I1" i="54"/>
  <c r="G1" i="208"/>
  <c r="H1" i="208"/>
  <c r="L1" i="208"/>
  <c r="E1" i="208"/>
  <c r="I1" i="208"/>
  <c r="F1" i="208"/>
  <c r="J1" i="208"/>
  <c r="P52" i="210"/>
  <c r="P48" i="210"/>
  <c r="P47" i="210"/>
  <c r="P46" i="210"/>
  <c r="P45" i="210"/>
  <c r="P44" i="210"/>
  <c r="P43" i="210"/>
  <c r="P42" i="210"/>
  <c r="P41" i="210"/>
  <c r="P40" i="210"/>
  <c r="P39" i="210"/>
  <c r="P38" i="210"/>
  <c r="P37" i="210"/>
  <c r="P36" i="210"/>
  <c r="P35" i="210"/>
  <c r="P34" i="210"/>
  <c r="P31" i="210"/>
  <c r="P30" i="210"/>
  <c r="P27" i="210"/>
  <c r="N52" i="210"/>
  <c r="N48" i="210"/>
  <c r="N47" i="210"/>
  <c r="N46" i="210"/>
  <c r="N45" i="210"/>
  <c r="N44" i="210"/>
  <c r="N43" i="210"/>
  <c r="N42" i="210"/>
  <c r="N41" i="210"/>
  <c r="N40" i="210"/>
  <c r="N39" i="210"/>
  <c r="N38" i="210"/>
  <c r="N37" i="210"/>
  <c r="N36" i="210"/>
  <c r="N35" i="210"/>
  <c r="N34" i="210"/>
  <c r="N31" i="210"/>
  <c r="N30" i="210"/>
  <c r="N27" i="210"/>
  <c r="L52" i="210"/>
  <c r="L48" i="210"/>
  <c r="L47" i="210"/>
  <c r="L46" i="210"/>
  <c r="L45" i="210"/>
  <c r="L44" i="210"/>
  <c r="L43" i="210"/>
  <c r="L42" i="210"/>
  <c r="L41" i="210"/>
  <c r="L40" i="210"/>
  <c r="L39" i="210"/>
  <c r="L38" i="210"/>
  <c r="L37" i="210"/>
  <c r="L36" i="210"/>
  <c r="L35" i="210"/>
  <c r="L34" i="210"/>
  <c r="L31" i="210"/>
  <c r="L30" i="210"/>
  <c r="L27" i="210"/>
  <c r="J52" i="210"/>
  <c r="J48" i="210"/>
  <c r="J47" i="210"/>
  <c r="J46" i="210"/>
  <c r="J45" i="210"/>
  <c r="J44" i="210"/>
  <c r="J43" i="210"/>
  <c r="J42" i="210"/>
  <c r="J41" i="210"/>
  <c r="J40" i="210"/>
  <c r="J39" i="210"/>
  <c r="J38" i="210"/>
  <c r="J37" i="210"/>
  <c r="J36" i="210"/>
  <c r="J35" i="210"/>
  <c r="J34" i="210"/>
  <c r="J27" i="210"/>
  <c r="H48" i="210"/>
  <c r="H47" i="210"/>
  <c r="H46" i="210"/>
  <c r="H45" i="210"/>
  <c r="H44" i="210"/>
  <c r="H43" i="210"/>
  <c r="H42" i="210"/>
  <c r="H41" i="210"/>
  <c r="H40" i="210"/>
  <c r="H39" i="210"/>
  <c r="H38" i="210"/>
  <c r="H37" i="210"/>
  <c r="H36" i="210"/>
  <c r="H35" i="210"/>
  <c r="H34" i="210"/>
  <c r="H27" i="210"/>
  <c r="N83" i="210"/>
  <c r="N82" i="210"/>
  <c r="N81" i="210"/>
  <c r="N80" i="210"/>
  <c r="N79" i="210"/>
  <c r="N78" i="210"/>
  <c r="N77" i="210"/>
  <c r="N76" i="210"/>
  <c r="N75" i="210"/>
  <c r="N74" i="210"/>
  <c r="N73" i="210"/>
  <c r="N72" i="210"/>
  <c r="N71" i="210"/>
  <c r="N70" i="210"/>
  <c r="N69" i="210"/>
  <c r="N68" i="210"/>
  <c r="N67" i="210"/>
  <c r="N66" i="210"/>
  <c r="N65" i="210"/>
  <c r="N64" i="210"/>
  <c r="N63" i="210"/>
  <c r="N62" i="210"/>
  <c r="N61" i="210"/>
  <c r="N60" i="210"/>
  <c r="N59" i="210"/>
  <c r="N58" i="210"/>
  <c r="N57" i="210"/>
  <c r="N56" i="210"/>
  <c r="N55" i="210"/>
  <c r="N54" i="210"/>
  <c r="N26" i="210"/>
  <c r="N25" i="210"/>
  <c r="N24" i="210"/>
  <c r="N23" i="210"/>
  <c r="N22" i="210"/>
  <c r="H52" i="210"/>
  <c r="F52" i="210"/>
  <c r="F48" i="210"/>
  <c r="F47" i="210"/>
  <c r="F46" i="210"/>
  <c r="F45" i="210"/>
  <c r="F44" i="210"/>
  <c r="F43" i="210"/>
  <c r="F42" i="210"/>
  <c r="F41" i="210"/>
  <c r="F40" i="210"/>
  <c r="F39" i="210"/>
  <c r="F38" i="210"/>
  <c r="F37" i="210"/>
  <c r="F36" i="210"/>
  <c r="F35" i="210"/>
  <c r="F34" i="210"/>
  <c r="F27" i="210"/>
  <c r="J83" i="210"/>
  <c r="J82" i="210"/>
  <c r="J81" i="210"/>
  <c r="J80" i="210"/>
  <c r="J79" i="210"/>
  <c r="J78" i="210"/>
  <c r="J77" i="210"/>
  <c r="J76" i="210"/>
  <c r="J75" i="210"/>
  <c r="J74" i="210"/>
  <c r="J73" i="210"/>
  <c r="J72" i="210"/>
  <c r="J71" i="210"/>
  <c r="J70" i="210"/>
  <c r="J69" i="210"/>
  <c r="J68" i="210"/>
  <c r="J67" i="210"/>
  <c r="J66" i="210"/>
  <c r="J65" i="210"/>
  <c r="J64" i="210"/>
  <c r="J63" i="210"/>
  <c r="J62" i="210"/>
  <c r="J61" i="210"/>
  <c r="J60" i="210"/>
  <c r="J59" i="210"/>
  <c r="J58" i="210"/>
  <c r="J57" i="210"/>
  <c r="J56" i="210"/>
  <c r="J55" i="210"/>
  <c r="J54" i="210"/>
  <c r="J26" i="210"/>
  <c r="J25" i="210"/>
  <c r="J24" i="210"/>
  <c r="J23" i="210"/>
  <c r="J22" i="210"/>
  <c r="D52" i="210"/>
  <c r="D48" i="210"/>
  <c r="D47" i="210"/>
  <c r="D46" i="210"/>
  <c r="D45" i="210"/>
  <c r="D44" i="210"/>
  <c r="D43" i="210"/>
  <c r="D42" i="210"/>
  <c r="D41" i="210"/>
  <c r="D40" i="210"/>
  <c r="D39" i="210"/>
  <c r="D38" i="210"/>
  <c r="D37" i="210"/>
  <c r="D36" i="210"/>
  <c r="D35" i="210"/>
  <c r="D34" i="210"/>
  <c r="D27" i="210"/>
  <c r="T52" i="210"/>
  <c r="T48" i="210"/>
  <c r="T47" i="210"/>
  <c r="T46" i="210"/>
  <c r="T45" i="210"/>
  <c r="T44" i="210"/>
  <c r="T43" i="210"/>
  <c r="T42" i="210"/>
  <c r="T41" i="210"/>
  <c r="T40" i="210"/>
  <c r="T39" i="210"/>
  <c r="T38" i="210"/>
  <c r="T37" i="210"/>
  <c r="T36" i="210"/>
  <c r="T35" i="210"/>
  <c r="T34" i="210"/>
  <c r="T31" i="210"/>
  <c r="T30" i="210"/>
  <c r="T27" i="210"/>
  <c r="V52" i="210"/>
  <c r="V48" i="210"/>
  <c r="V47" i="210"/>
  <c r="V46" i="210"/>
  <c r="V45" i="210"/>
  <c r="V44" i="210"/>
  <c r="V43" i="210"/>
  <c r="V42" i="210"/>
  <c r="V41" i="210"/>
  <c r="V40" i="210"/>
  <c r="V39" i="210"/>
  <c r="V38" i="210"/>
  <c r="V37" i="210"/>
  <c r="V36" i="210"/>
  <c r="V35" i="210"/>
  <c r="V34" i="210"/>
  <c r="V31" i="210"/>
  <c r="V30" i="210"/>
  <c r="V27" i="210"/>
  <c r="X52" i="210"/>
  <c r="X48" i="210"/>
  <c r="X47" i="210"/>
  <c r="X46" i="210"/>
  <c r="X45" i="210"/>
  <c r="X44" i="210"/>
  <c r="X43" i="210"/>
  <c r="X42" i="210"/>
  <c r="X41" i="210"/>
  <c r="X40" i="210"/>
  <c r="X39" i="210"/>
  <c r="X38" i="210"/>
  <c r="X37" i="210"/>
  <c r="X36" i="210"/>
  <c r="X35" i="210"/>
  <c r="X34" i="210"/>
  <c r="X31" i="210"/>
  <c r="X30" i="210"/>
  <c r="X27" i="210"/>
  <c r="Z52" i="210"/>
  <c r="Z48" i="210"/>
  <c r="Z47" i="210"/>
  <c r="Z46" i="210"/>
  <c r="Z45" i="210"/>
  <c r="Z44" i="210"/>
  <c r="Z43" i="210"/>
  <c r="Z42" i="210"/>
  <c r="Z41" i="210"/>
  <c r="Z40" i="210"/>
  <c r="Z39" i="210"/>
  <c r="Z38" i="210"/>
  <c r="Z37" i="210"/>
  <c r="Z36" i="210"/>
  <c r="Z35" i="210"/>
  <c r="Z34" i="210"/>
  <c r="Z31" i="210"/>
  <c r="Z30" i="210"/>
  <c r="Z27" i="210"/>
  <c r="AB52" i="210"/>
  <c r="AB48" i="210"/>
  <c r="AB47" i="210"/>
  <c r="AB46" i="210"/>
  <c r="AB45" i="210"/>
  <c r="AB44" i="210"/>
  <c r="AB43" i="210"/>
  <c r="AB42" i="210"/>
  <c r="AB41" i="210"/>
  <c r="AB40" i="210"/>
  <c r="AB39" i="210"/>
  <c r="AB38" i="210"/>
  <c r="AB37" i="210"/>
  <c r="AB36" i="210"/>
  <c r="AB35" i="210"/>
  <c r="AB34" i="210"/>
  <c r="AB31" i="210"/>
  <c r="AB30" i="210"/>
  <c r="AB27" i="210"/>
  <c r="AD52" i="210"/>
  <c r="AD48" i="210"/>
  <c r="AD47" i="210"/>
  <c r="AD46" i="210"/>
  <c r="AD45" i="210"/>
  <c r="AD44" i="210"/>
  <c r="AD43" i="210"/>
  <c r="AD42" i="210"/>
  <c r="AD41" i="210"/>
  <c r="AD40" i="210"/>
  <c r="AD39" i="210"/>
  <c r="AD38" i="210"/>
  <c r="AD37" i="210"/>
  <c r="AD36" i="210"/>
  <c r="AD35" i="210"/>
  <c r="AD34" i="210"/>
  <c r="AD31" i="210"/>
  <c r="AD30" i="210"/>
  <c r="AD27" i="210"/>
  <c r="E73" i="214"/>
  <c r="G73" i="214"/>
  <c r="I73" i="214"/>
  <c r="M73" i="214"/>
  <c r="Q73" i="214"/>
  <c r="E74" i="214"/>
  <c r="G74" i="214"/>
  <c r="J74" i="214"/>
  <c r="K74" i="214"/>
  <c r="N74" i="214"/>
  <c r="O74" i="214"/>
  <c r="R74" i="214"/>
  <c r="S74" i="214"/>
  <c r="A73" i="214"/>
  <c r="C73" i="214"/>
  <c r="E75" i="214"/>
  <c r="G75" i="214"/>
  <c r="J75" i="214"/>
  <c r="K75" i="214"/>
  <c r="N75" i="214"/>
  <c r="O75" i="214"/>
  <c r="R75" i="214"/>
  <c r="S75" i="214"/>
  <c r="A74" i="214"/>
  <c r="C74" i="214"/>
  <c r="E76" i="214"/>
  <c r="G76" i="214"/>
  <c r="J76" i="214"/>
  <c r="K76" i="214"/>
  <c r="N76" i="214"/>
  <c r="O76" i="214"/>
  <c r="R76" i="214"/>
  <c r="S76" i="214"/>
  <c r="A75" i="214"/>
  <c r="C75" i="214"/>
  <c r="E77" i="214"/>
  <c r="G77" i="214"/>
  <c r="J77" i="214"/>
  <c r="K77" i="214"/>
  <c r="N77" i="214"/>
  <c r="O77" i="214"/>
  <c r="R77" i="214"/>
  <c r="S77" i="214"/>
  <c r="A76" i="214"/>
  <c r="C76" i="214"/>
  <c r="E78" i="214"/>
  <c r="G78" i="214"/>
  <c r="J78" i="214"/>
  <c r="K78" i="214"/>
  <c r="N78" i="214"/>
  <c r="O78" i="214"/>
  <c r="R78" i="214"/>
  <c r="S78" i="214"/>
  <c r="A77" i="214"/>
  <c r="C77" i="214"/>
  <c r="E79" i="214"/>
  <c r="G79" i="214"/>
  <c r="J79" i="214"/>
  <c r="K79" i="214"/>
  <c r="N79" i="214"/>
  <c r="O79" i="214"/>
  <c r="R79" i="214"/>
  <c r="S79" i="214"/>
  <c r="A78" i="214"/>
  <c r="C78" i="214"/>
  <c r="E80" i="214"/>
  <c r="G80" i="214"/>
  <c r="J80" i="214"/>
  <c r="K80" i="214"/>
  <c r="N80" i="214"/>
  <c r="O80" i="214"/>
  <c r="R80" i="214"/>
  <c r="S80" i="214"/>
  <c r="E81" i="214"/>
  <c r="G81" i="214"/>
  <c r="J81" i="214"/>
  <c r="K81" i="214"/>
  <c r="N81" i="214"/>
  <c r="O81" i="214"/>
  <c r="R81" i="214"/>
  <c r="S81" i="214"/>
  <c r="E82" i="214"/>
  <c r="G82" i="214"/>
  <c r="J82" i="214"/>
  <c r="K82" i="214"/>
  <c r="N82" i="214"/>
  <c r="O82" i="214"/>
  <c r="R82" i="214"/>
  <c r="S82" i="214"/>
  <c r="E83" i="214"/>
  <c r="G83" i="214"/>
  <c r="J83" i="214"/>
  <c r="K83" i="214"/>
  <c r="N83" i="214"/>
  <c r="O83" i="214"/>
  <c r="R83" i="214"/>
  <c r="S83" i="214"/>
  <c r="E84" i="214"/>
  <c r="G84" i="214"/>
  <c r="J84" i="214"/>
  <c r="K84" i="214"/>
  <c r="N84" i="214"/>
  <c r="O84" i="214"/>
  <c r="R84" i="214"/>
  <c r="S84" i="214"/>
  <c r="E85" i="214"/>
  <c r="G85" i="214"/>
  <c r="J85" i="214"/>
  <c r="K85" i="214"/>
  <c r="N85" i="214"/>
  <c r="O85" i="214"/>
  <c r="R85" i="214"/>
  <c r="S85" i="214"/>
  <c r="E86" i="214"/>
  <c r="G86" i="214"/>
  <c r="J86" i="214"/>
  <c r="K86" i="214"/>
  <c r="N86" i="214"/>
  <c r="O86" i="214"/>
  <c r="R86" i="214"/>
  <c r="S86" i="214"/>
  <c r="E87" i="214"/>
  <c r="G87" i="214"/>
  <c r="J87" i="214"/>
  <c r="K87" i="214"/>
  <c r="N87" i="214"/>
  <c r="O87" i="214"/>
  <c r="R87" i="214"/>
  <c r="S87" i="214"/>
  <c r="E88" i="214"/>
  <c r="G88" i="214"/>
  <c r="J88" i="214"/>
  <c r="K88" i="214"/>
  <c r="N88" i="214"/>
  <c r="O88" i="214"/>
  <c r="R88" i="214"/>
  <c r="S88" i="214"/>
  <c r="E89" i="214"/>
  <c r="G89" i="214"/>
  <c r="J89" i="214"/>
  <c r="K89" i="214"/>
  <c r="N89" i="214"/>
  <c r="O89" i="214"/>
  <c r="R89" i="214"/>
  <c r="S89" i="214"/>
  <c r="E90" i="214"/>
  <c r="G90" i="214"/>
  <c r="J90" i="214"/>
  <c r="K90" i="214"/>
  <c r="N90" i="214"/>
  <c r="O90" i="214"/>
  <c r="R90" i="214"/>
  <c r="S90" i="214"/>
  <c r="E91" i="214"/>
  <c r="G91" i="214"/>
  <c r="J91" i="214"/>
  <c r="K91" i="214"/>
  <c r="N91" i="214"/>
  <c r="O91" i="214"/>
  <c r="R91" i="214"/>
  <c r="S91" i="214"/>
  <c r="E92" i="214"/>
  <c r="G92" i="214"/>
  <c r="J92" i="214"/>
  <c r="K92" i="214"/>
  <c r="N92" i="214"/>
  <c r="O92" i="214"/>
  <c r="R92" i="214"/>
  <c r="S92" i="214"/>
  <c r="E93" i="214"/>
  <c r="G93" i="214"/>
  <c r="J93" i="214"/>
  <c r="K93" i="214"/>
  <c r="N93" i="214"/>
  <c r="O93" i="214"/>
  <c r="R93" i="214"/>
  <c r="S93" i="214"/>
  <c r="E94" i="214"/>
  <c r="G94" i="214"/>
  <c r="I94" i="214"/>
  <c r="M94" i="214"/>
  <c r="Q94" i="214"/>
  <c r="E95" i="214"/>
  <c r="G95" i="214"/>
  <c r="J95" i="214"/>
  <c r="K95" i="214"/>
  <c r="N95" i="214"/>
  <c r="O95" i="214"/>
  <c r="R95" i="214"/>
  <c r="S95" i="214"/>
  <c r="E96" i="214"/>
  <c r="G96" i="214"/>
  <c r="J96" i="214"/>
  <c r="K96" i="214"/>
  <c r="N96" i="214"/>
  <c r="O96" i="214"/>
  <c r="R96" i="214"/>
  <c r="S96" i="214"/>
  <c r="E97" i="214"/>
  <c r="G97" i="214"/>
  <c r="J97" i="214"/>
  <c r="K97" i="214"/>
  <c r="N97" i="214"/>
  <c r="O97" i="214"/>
  <c r="R97" i="214"/>
  <c r="S97" i="214"/>
  <c r="E98" i="214"/>
  <c r="G98" i="214"/>
  <c r="J98" i="214"/>
  <c r="K98" i="214"/>
  <c r="N98" i="214"/>
  <c r="O98" i="214"/>
  <c r="R98" i="214"/>
  <c r="S98" i="214"/>
  <c r="E99" i="214"/>
  <c r="G99" i="214"/>
  <c r="J99" i="214"/>
  <c r="K99" i="214"/>
  <c r="N99" i="214"/>
  <c r="O99" i="214"/>
  <c r="R99" i="214"/>
  <c r="S99" i="214"/>
  <c r="E100" i="214"/>
  <c r="G100" i="214"/>
  <c r="J100" i="214"/>
  <c r="K100" i="214"/>
  <c r="N100" i="214"/>
  <c r="O100" i="214"/>
  <c r="R100" i="214"/>
  <c r="S100" i="214"/>
  <c r="E101" i="214"/>
  <c r="G101" i="214"/>
  <c r="J101" i="214"/>
  <c r="K101" i="214"/>
  <c r="N101" i="214"/>
  <c r="O101" i="214"/>
  <c r="R101" i="214"/>
  <c r="S101" i="214"/>
  <c r="E102" i="214"/>
  <c r="G102" i="214"/>
  <c r="J102" i="214"/>
  <c r="K102" i="214"/>
  <c r="N102" i="214"/>
  <c r="O102" i="214"/>
  <c r="R102" i="214"/>
  <c r="S102" i="214"/>
  <c r="E103" i="214"/>
  <c r="G103" i="214"/>
  <c r="J103" i="214"/>
  <c r="K103" i="214"/>
  <c r="N103" i="214"/>
  <c r="O103" i="214"/>
  <c r="R103" i="214"/>
  <c r="S103" i="214"/>
  <c r="E104" i="214"/>
  <c r="G104" i="214"/>
  <c r="J104" i="214"/>
  <c r="K104" i="214"/>
  <c r="N104" i="214"/>
  <c r="O104" i="214"/>
  <c r="R104" i="214"/>
  <c r="S104" i="214"/>
  <c r="E105" i="214"/>
  <c r="G105" i="214"/>
  <c r="J105" i="214"/>
  <c r="K105" i="214"/>
  <c r="N105" i="214"/>
  <c r="O105" i="214"/>
  <c r="R105" i="214"/>
  <c r="S105" i="214"/>
  <c r="E106" i="214"/>
  <c r="G106" i="214"/>
  <c r="J106" i="214"/>
  <c r="K106" i="214"/>
  <c r="N106" i="214"/>
  <c r="O106" i="214"/>
  <c r="R106" i="214"/>
  <c r="S106" i="214"/>
  <c r="J107" i="214"/>
  <c r="K107" i="214"/>
  <c r="N107" i="214"/>
  <c r="O107" i="214"/>
  <c r="R107" i="214"/>
  <c r="S107" i="214"/>
  <c r="J108" i="214"/>
  <c r="K108" i="214"/>
  <c r="N108" i="214"/>
  <c r="O108" i="214"/>
  <c r="R108" i="214"/>
  <c r="S108" i="214"/>
  <c r="J109" i="214"/>
  <c r="K109" i="214"/>
  <c r="N109" i="214"/>
  <c r="O109" i="214"/>
  <c r="R109" i="214"/>
  <c r="S109" i="214"/>
  <c r="J110" i="214"/>
  <c r="K110" i="214"/>
  <c r="N110" i="214"/>
  <c r="O110" i="214"/>
  <c r="R110" i="214"/>
  <c r="S110" i="214"/>
  <c r="J111" i="214"/>
  <c r="K111" i="214"/>
  <c r="N111" i="214"/>
  <c r="O111" i="214"/>
  <c r="R111" i="214"/>
  <c r="S111" i="214"/>
  <c r="J112" i="214"/>
  <c r="K112" i="214"/>
  <c r="N112" i="214"/>
  <c r="O112" i="214"/>
  <c r="R112" i="214"/>
  <c r="S112" i="214"/>
  <c r="J113" i="214"/>
  <c r="K113" i="214"/>
  <c r="N113" i="214"/>
  <c r="O113" i="214"/>
  <c r="R113" i="214"/>
  <c r="S113" i="214"/>
  <c r="J114" i="214"/>
  <c r="K114" i="214"/>
  <c r="N114" i="214"/>
  <c r="O114" i="214"/>
  <c r="R114" i="214"/>
  <c r="S114" i="214"/>
  <c r="B27" i="210" l="1"/>
  <c r="B26" i="211" s="1"/>
  <c r="A27" i="210"/>
  <c r="A26" i="211" s="1"/>
  <c r="R147" i="213"/>
  <c r="Q147" i="213"/>
  <c r="P147" i="213"/>
  <c r="O147" i="213"/>
  <c r="N147" i="213"/>
  <c r="M147" i="213"/>
  <c r="L147" i="213"/>
  <c r="K147" i="213"/>
  <c r="J147" i="213"/>
  <c r="I147" i="213"/>
  <c r="H147" i="213"/>
  <c r="G147" i="213"/>
  <c r="F147" i="213"/>
  <c r="E147" i="213"/>
  <c r="D147" i="213"/>
  <c r="R143" i="213"/>
  <c r="Q143" i="213"/>
  <c r="P143" i="213"/>
  <c r="O143" i="213"/>
  <c r="N143" i="213"/>
  <c r="M143" i="213"/>
  <c r="L143" i="213"/>
  <c r="K143" i="213"/>
  <c r="J143" i="213"/>
  <c r="I143" i="213"/>
  <c r="H143" i="213"/>
  <c r="G143" i="213"/>
  <c r="F143" i="213"/>
  <c r="E143" i="213"/>
  <c r="D143" i="213"/>
  <c r="R139" i="213"/>
  <c r="Q139" i="213"/>
  <c r="P139" i="213"/>
  <c r="O139" i="213"/>
  <c r="N139" i="213"/>
  <c r="M139" i="213"/>
  <c r="L139" i="213"/>
  <c r="K139" i="213"/>
  <c r="J139" i="213"/>
  <c r="I139" i="213"/>
  <c r="H139" i="213"/>
  <c r="G139" i="213"/>
  <c r="F139" i="213"/>
  <c r="E139" i="213"/>
  <c r="D139" i="213"/>
  <c r="R135" i="213"/>
  <c r="Q135" i="213"/>
  <c r="P135" i="213"/>
  <c r="P148" i="213" s="1"/>
  <c r="O135" i="213"/>
  <c r="O148" i="213" s="1"/>
  <c r="N135" i="213"/>
  <c r="M135" i="213"/>
  <c r="L135" i="213"/>
  <c r="L148" i="213" s="1"/>
  <c r="K135" i="213"/>
  <c r="K148" i="213" s="1"/>
  <c r="J135" i="213"/>
  <c r="I135" i="213"/>
  <c r="H135" i="213"/>
  <c r="H148" i="213" s="1"/>
  <c r="G135" i="213"/>
  <c r="G148" i="213" s="1"/>
  <c r="F135" i="213"/>
  <c r="E135" i="213"/>
  <c r="D135" i="213"/>
  <c r="D148" i="213" s="1"/>
  <c r="R131" i="213"/>
  <c r="R148" i="213" s="1"/>
  <c r="Q131" i="213"/>
  <c r="Q148" i="213" s="1"/>
  <c r="P131" i="213"/>
  <c r="O131" i="213"/>
  <c r="N131" i="213"/>
  <c r="N148" i="213" s="1"/>
  <c r="M131" i="213"/>
  <c r="M148" i="213" s="1"/>
  <c r="L131" i="213"/>
  <c r="K131" i="213"/>
  <c r="J131" i="213"/>
  <c r="J148" i="213" s="1"/>
  <c r="I131" i="213"/>
  <c r="I148" i="213" s="1"/>
  <c r="H131" i="213"/>
  <c r="G131" i="213"/>
  <c r="F131" i="213"/>
  <c r="F148" i="213" s="1"/>
  <c r="E131" i="213"/>
  <c r="E148" i="213" s="1"/>
  <c r="D131" i="213"/>
  <c r="C53" i="214"/>
  <c r="C52" i="214"/>
  <c r="C51" i="214"/>
  <c r="C50" i="214"/>
  <c r="B52" i="214"/>
  <c r="B51" i="214"/>
  <c r="B50" i="214"/>
  <c r="R30" i="214" l="1"/>
  <c r="R31" i="214"/>
  <c r="R32" i="214"/>
  <c r="R33" i="214"/>
  <c r="S30" i="214"/>
  <c r="S31" i="214"/>
  <c r="S32" i="214"/>
  <c r="S33" i="214"/>
  <c r="S29" i="214"/>
  <c r="R29" i="214"/>
  <c r="Q28" i="214"/>
  <c r="S16" i="214"/>
  <c r="Q16" i="214"/>
  <c r="S14" i="214"/>
  <c r="Q14" i="214"/>
  <c r="S8" i="214"/>
  <c r="S9" i="214"/>
  <c r="S10" i="214"/>
  <c r="S11" i="214"/>
  <c r="S12" i="214"/>
  <c r="Q8" i="214"/>
  <c r="Q9" i="214"/>
  <c r="Q10" i="214"/>
  <c r="Q11" i="214"/>
  <c r="Q12" i="214"/>
  <c r="S3" i="214"/>
  <c r="S4" i="214"/>
  <c r="Q5" i="214"/>
  <c r="Q4" i="214"/>
  <c r="Q3" i="214"/>
  <c r="B52" i="210"/>
  <c r="B47" i="210"/>
  <c r="B48" i="210"/>
  <c r="B46" i="210"/>
  <c r="B45" i="210"/>
  <c r="B44" i="210"/>
  <c r="A50" i="210"/>
  <c r="D9" i="211" s="1"/>
  <c r="A49" i="210"/>
  <c r="D8" i="211" s="1"/>
  <c r="A47" i="210"/>
  <c r="D6" i="211" s="1"/>
  <c r="A48" i="210"/>
  <c r="D7" i="211" s="1"/>
  <c r="A46" i="210"/>
  <c r="D5" i="211" s="1"/>
  <c r="A45" i="210"/>
  <c r="D4" i="211" s="1"/>
  <c r="A44" i="210"/>
  <c r="D3" i="211" s="1"/>
  <c r="B43" i="210"/>
  <c r="A43" i="210"/>
  <c r="A42" i="211" s="1"/>
  <c r="B42" i="210"/>
  <c r="B41" i="211" s="1"/>
  <c r="A42" i="210"/>
  <c r="A41" i="211" s="1"/>
  <c r="B41" i="210"/>
  <c r="A41" i="210"/>
  <c r="B40" i="210"/>
  <c r="A40" i="210"/>
  <c r="B35" i="210"/>
  <c r="B36" i="210"/>
  <c r="B37" i="210"/>
  <c r="B38" i="210"/>
  <c r="B39" i="210"/>
  <c r="B34" i="210"/>
  <c r="A35" i="210"/>
  <c r="A36" i="210"/>
  <c r="A37" i="210"/>
  <c r="A38" i="210"/>
  <c r="A39" i="210"/>
  <c r="A34" i="210"/>
  <c r="A32" i="210"/>
  <c r="A31" i="210"/>
  <c r="A30" i="210"/>
  <c r="A18" i="211"/>
  <c r="A16" i="210"/>
  <c r="A15" i="211" s="1"/>
  <c r="A13" i="210"/>
  <c r="A12" i="211" s="1"/>
  <c r="R239" i="208"/>
  <c r="Q239" i="208"/>
  <c r="P239" i="208"/>
  <c r="O239" i="208"/>
  <c r="N239" i="208"/>
  <c r="M239" i="208"/>
  <c r="L239" i="208"/>
  <c r="K239" i="208"/>
  <c r="J239" i="208"/>
  <c r="I239" i="208"/>
  <c r="H239" i="208"/>
  <c r="G239" i="208"/>
  <c r="F239" i="208"/>
  <c r="E239" i="208"/>
  <c r="D239" i="208"/>
  <c r="R237" i="208"/>
  <c r="Q237" i="208"/>
  <c r="P237" i="208"/>
  <c r="O237" i="208"/>
  <c r="N237" i="208"/>
  <c r="M237" i="208"/>
  <c r="L237" i="208"/>
  <c r="K237" i="208"/>
  <c r="J237" i="208"/>
  <c r="I237" i="208"/>
  <c r="H237" i="208"/>
  <c r="G237" i="208"/>
  <c r="F237" i="208"/>
  <c r="E237" i="208"/>
  <c r="R235" i="208"/>
  <c r="Q235" i="208"/>
  <c r="P235" i="208"/>
  <c r="O235" i="208"/>
  <c r="N235" i="208"/>
  <c r="M235" i="208"/>
  <c r="L235" i="208"/>
  <c r="K235" i="208"/>
  <c r="J235" i="208"/>
  <c r="I235" i="208"/>
  <c r="H235" i="208"/>
  <c r="G235" i="208"/>
  <c r="F235" i="208"/>
  <c r="E235" i="208"/>
  <c r="R233" i="208"/>
  <c r="Q233" i="208"/>
  <c r="P233" i="208"/>
  <c r="O233" i="208"/>
  <c r="N233" i="208"/>
  <c r="M233" i="208"/>
  <c r="L233" i="208"/>
  <c r="K233" i="208"/>
  <c r="J233" i="208"/>
  <c r="I233" i="208"/>
  <c r="H233" i="208"/>
  <c r="G233" i="208"/>
  <c r="F233" i="208"/>
  <c r="E233" i="208"/>
  <c r="R231" i="208"/>
  <c r="Q231" i="208"/>
  <c r="P231" i="208"/>
  <c r="P240" i="208" s="1"/>
  <c r="O231" i="208"/>
  <c r="N231" i="208"/>
  <c r="M231" i="208"/>
  <c r="L231" i="208"/>
  <c r="L240" i="208" s="1"/>
  <c r="K231" i="208"/>
  <c r="J231" i="208"/>
  <c r="I231" i="208"/>
  <c r="H231" i="208"/>
  <c r="H240" i="208" s="1"/>
  <c r="G231" i="208"/>
  <c r="F231" i="208"/>
  <c r="E231" i="208"/>
  <c r="R212" i="208"/>
  <c r="Q212" i="208"/>
  <c r="P212" i="208"/>
  <c r="O212" i="208"/>
  <c r="N212" i="208"/>
  <c r="M212" i="208"/>
  <c r="L212" i="208"/>
  <c r="K212" i="208"/>
  <c r="J212" i="208"/>
  <c r="I212" i="208"/>
  <c r="H212" i="208"/>
  <c r="G212" i="208"/>
  <c r="F212" i="208"/>
  <c r="E212" i="208"/>
  <c r="D212" i="208"/>
  <c r="R208" i="208"/>
  <c r="Q208" i="208"/>
  <c r="P208" i="208"/>
  <c r="O208" i="208"/>
  <c r="N208" i="208"/>
  <c r="M208" i="208"/>
  <c r="L208" i="208"/>
  <c r="K208" i="208"/>
  <c r="J208" i="208"/>
  <c r="I208" i="208"/>
  <c r="H208" i="208"/>
  <c r="G208" i="208"/>
  <c r="F208" i="208"/>
  <c r="E208" i="208"/>
  <c r="D208" i="208"/>
  <c r="R204" i="208"/>
  <c r="Q204" i="208"/>
  <c r="P204" i="208"/>
  <c r="O204" i="208"/>
  <c r="N204" i="208"/>
  <c r="M204" i="208"/>
  <c r="L204" i="208"/>
  <c r="K204" i="208"/>
  <c r="J204" i="208"/>
  <c r="I204" i="208"/>
  <c r="H204" i="208"/>
  <c r="G204" i="208"/>
  <c r="F204" i="208"/>
  <c r="E204" i="208"/>
  <c r="D204" i="208"/>
  <c r="R200" i="208"/>
  <c r="Q200" i="208"/>
  <c r="P200" i="208"/>
  <c r="O200" i="208"/>
  <c r="N200" i="208"/>
  <c r="M200" i="208"/>
  <c r="L200" i="208"/>
  <c r="K200" i="208"/>
  <c r="J200" i="208"/>
  <c r="I200" i="208"/>
  <c r="H200" i="208"/>
  <c r="G200" i="208"/>
  <c r="F200" i="208"/>
  <c r="E200" i="208"/>
  <c r="D200" i="208"/>
  <c r="R196" i="208"/>
  <c r="Q196" i="208"/>
  <c r="P196" i="208"/>
  <c r="O196" i="208"/>
  <c r="N196" i="208"/>
  <c r="M196" i="208"/>
  <c r="L196" i="208"/>
  <c r="K196" i="208"/>
  <c r="J196" i="208"/>
  <c r="I196" i="208"/>
  <c r="H196" i="208"/>
  <c r="G196" i="208"/>
  <c r="F196" i="208"/>
  <c r="E196" i="208"/>
  <c r="D196" i="208"/>
  <c r="D10" i="232"/>
  <c r="D18" i="232" s="1"/>
  <c r="E10" i="232"/>
  <c r="F10" i="232"/>
  <c r="G10" i="232"/>
  <c r="H10" i="232"/>
  <c r="H18" i="232" s="1"/>
  <c r="I10" i="232"/>
  <c r="J10" i="232"/>
  <c r="K10" i="232"/>
  <c r="L10" i="232"/>
  <c r="L18" i="232" s="1"/>
  <c r="M10" i="232"/>
  <c r="N10" i="232"/>
  <c r="O10" i="232"/>
  <c r="P10" i="232"/>
  <c r="P18" i="232" s="1"/>
  <c r="Q10" i="232"/>
  <c r="R10" i="232"/>
  <c r="D15" i="232"/>
  <c r="E15" i="232"/>
  <c r="E18" i="232" s="1"/>
  <c r="F15" i="232"/>
  <c r="G15" i="232"/>
  <c r="H15" i="232"/>
  <c r="I15" i="232"/>
  <c r="I18" i="232" s="1"/>
  <c r="J15" i="232"/>
  <c r="K15" i="232"/>
  <c r="L15" i="232"/>
  <c r="M15" i="232"/>
  <c r="M18" i="232" s="1"/>
  <c r="N15" i="232"/>
  <c r="O15" i="232"/>
  <c r="P15" i="232"/>
  <c r="Q15" i="232"/>
  <c r="Q18" i="232" s="1"/>
  <c r="R15" i="232"/>
  <c r="D17" i="232"/>
  <c r="E17" i="232"/>
  <c r="F17" i="232"/>
  <c r="F18" i="232" s="1"/>
  <c r="G17" i="232"/>
  <c r="H17" i="232"/>
  <c r="I17" i="232"/>
  <c r="J17" i="232"/>
  <c r="J18" i="232" s="1"/>
  <c r="K17" i="232"/>
  <c r="L17" i="232"/>
  <c r="M17" i="232"/>
  <c r="N17" i="232"/>
  <c r="N18" i="232" s="1"/>
  <c r="O17" i="232"/>
  <c r="P17" i="232"/>
  <c r="Q17" i="232"/>
  <c r="R17" i="232"/>
  <c r="R18" i="232" s="1"/>
  <c r="G18" i="232"/>
  <c r="K18" i="232"/>
  <c r="O18" i="232"/>
  <c r="E19" i="76"/>
  <c r="F19" i="76"/>
  <c r="G19" i="76"/>
  <c r="H19" i="76"/>
  <c r="I19" i="76"/>
  <c r="J19" i="76"/>
  <c r="K19" i="76"/>
  <c r="L19" i="76"/>
  <c r="M19" i="76"/>
  <c r="N19" i="76"/>
  <c r="O19" i="76"/>
  <c r="P19" i="76"/>
  <c r="Q19" i="76"/>
  <c r="R19" i="76"/>
  <c r="D19" i="76"/>
  <c r="S5" i="214" s="1"/>
  <c r="E8" i="76"/>
  <c r="D29" i="210" s="1"/>
  <c r="F8" i="76"/>
  <c r="F29" i="210" s="1"/>
  <c r="G8" i="76"/>
  <c r="H29" i="210" s="1"/>
  <c r="H8" i="76"/>
  <c r="J29" i="210" s="1"/>
  <c r="I8" i="76"/>
  <c r="J8" i="76"/>
  <c r="K8" i="76"/>
  <c r="L8" i="76"/>
  <c r="M8" i="76"/>
  <c r="N8" i="76"/>
  <c r="O8" i="76"/>
  <c r="P8" i="76"/>
  <c r="Q8" i="76"/>
  <c r="R8" i="76"/>
  <c r="D8" i="76"/>
  <c r="P69" i="207"/>
  <c r="O69" i="207"/>
  <c r="N69" i="207"/>
  <c r="M69" i="207"/>
  <c r="L69" i="207"/>
  <c r="K69" i="207"/>
  <c r="J69" i="207"/>
  <c r="I69" i="207"/>
  <c r="H69" i="207"/>
  <c r="G69" i="207"/>
  <c r="F69" i="207"/>
  <c r="E69" i="207"/>
  <c r="D69" i="207"/>
  <c r="C69" i="207"/>
  <c r="B69" i="207"/>
  <c r="Q68" i="207"/>
  <c r="Q67" i="207"/>
  <c r="Q66" i="207"/>
  <c r="Q65" i="207"/>
  <c r="Q64" i="207"/>
  <c r="Q63" i="207"/>
  <c r="Q62" i="207"/>
  <c r="Q61" i="207"/>
  <c r="Q60" i="207"/>
  <c r="Q59" i="207"/>
  <c r="Q58" i="207"/>
  <c r="Q57" i="207"/>
  <c r="Q56" i="207"/>
  <c r="Q55" i="207"/>
  <c r="Q54" i="207"/>
  <c r="Q53" i="207"/>
  <c r="Q52" i="207"/>
  <c r="Q51" i="207"/>
  <c r="Q50" i="207"/>
  <c r="Q49" i="207"/>
  <c r="Q69" i="207" s="1"/>
  <c r="E240" i="208" l="1"/>
  <c r="I240" i="208"/>
  <c r="M240" i="208"/>
  <c r="Q240" i="208"/>
  <c r="F213" i="208"/>
  <c r="J213" i="208"/>
  <c r="N213" i="208"/>
  <c r="R213" i="208"/>
  <c r="G240" i="208"/>
  <c r="K240" i="208"/>
  <c r="O240" i="208"/>
  <c r="G213" i="208"/>
  <c r="K213" i="208"/>
  <c r="O213" i="208"/>
  <c r="D240" i="208"/>
  <c r="F240" i="208"/>
  <c r="J240" i="208"/>
  <c r="N240" i="208"/>
  <c r="R240" i="208"/>
  <c r="AB29" i="210"/>
  <c r="X29" i="210"/>
  <c r="P29" i="210"/>
  <c r="AD29" i="210"/>
  <c r="Z29" i="210"/>
  <c r="V29" i="210"/>
  <c r="R29" i="210"/>
  <c r="N29" i="210"/>
  <c r="AB32" i="210"/>
  <c r="X32" i="210"/>
  <c r="T32" i="210"/>
  <c r="P32" i="210"/>
  <c r="L32" i="210"/>
  <c r="T29" i="210"/>
  <c r="L29" i="210"/>
  <c r="AD32" i="210"/>
  <c r="Z32" i="210"/>
  <c r="V32" i="210"/>
  <c r="R32" i="210"/>
  <c r="N32" i="210"/>
  <c r="J32" i="210"/>
  <c r="H32" i="210"/>
  <c r="F32" i="210"/>
  <c r="D32" i="210"/>
  <c r="E6" i="211"/>
  <c r="B32" i="210"/>
  <c r="E3" i="211"/>
  <c r="E7" i="211"/>
  <c r="E5" i="211"/>
  <c r="B42" i="211"/>
  <c r="E4" i="211"/>
  <c r="D213" i="208"/>
  <c r="H213" i="208"/>
  <c r="L213" i="208"/>
  <c r="P213" i="208"/>
  <c r="E213" i="208"/>
  <c r="I213" i="208"/>
  <c r="M213" i="208"/>
  <c r="Q213" i="208"/>
  <c r="C26" i="235" l="1"/>
  <c r="C3" i="235" s="1"/>
  <c r="D16" i="210"/>
  <c r="C26" i="214"/>
  <c r="B16" i="210"/>
  <c r="C23" i="214"/>
  <c r="B13" i="210"/>
  <c r="L21" i="76"/>
  <c r="S6" i="242" s="1"/>
  <c r="H21" i="76"/>
  <c r="S6" i="238" s="1"/>
  <c r="N21" i="76"/>
  <c r="S6" i="249" s="1"/>
  <c r="O21" i="76"/>
  <c r="S6" i="250" s="1"/>
  <c r="M21" i="76"/>
  <c r="S6" i="243" s="1"/>
  <c r="P21" i="76"/>
  <c r="S6" i="251" s="1"/>
  <c r="K21" i="76"/>
  <c r="S6" i="241" s="1"/>
  <c r="Q21" i="76"/>
  <c r="S6" i="252" s="1"/>
  <c r="R21" i="76"/>
  <c r="S6" i="253" s="1"/>
  <c r="E21" i="76"/>
  <c r="J21" i="76"/>
  <c r="S6" i="240" s="1"/>
  <c r="I21" i="76"/>
  <c r="S6" i="239" s="1"/>
  <c r="G21" i="76"/>
  <c r="S6" i="237" s="1"/>
  <c r="F21" i="76"/>
  <c r="S6" i="236" s="1"/>
  <c r="D21" i="76"/>
  <c r="Y25" i="72"/>
  <c r="X25" i="72"/>
  <c r="W25" i="72"/>
  <c r="V25" i="72"/>
  <c r="U25" i="72"/>
  <c r="T25" i="72"/>
  <c r="S25" i="72"/>
  <c r="R25" i="72"/>
  <c r="Q25" i="72"/>
  <c r="P25" i="72"/>
  <c r="O25" i="72"/>
  <c r="N25" i="72"/>
  <c r="M25" i="72"/>
  <c r="L25" i="72"/>
  <c r="K25" i="72"/>
  <c r="J25" i="72"/>
  <c r="I25" i="72"/>
  <c r="H25" i="72"/>
  <c r="G25" i="72"/>
  <c r="F25" i="72"/>
  <c r="E25" i="72"/>
  <c r="D25" i="72"/>
  <c r="D33" i="210" l="1"/>
  <c r="S6" i="235"/>
  <c r="J33" i="210"/>
  <c r="Z33" i="210"/>
  <c r="AB33" i="210"/>
  <c r="P33" i="210"/>
  <c r="AD33" i="210"/>
  <c r="X33" i="210"/>
  <c r="V33" i="210"/>
  <c r="R33" i="210"/>
  <c r="T33" i="210"/>
  <c r="N33" i="210"/>
  <c r="L33" i="210"/>
  <c r="H33" i="210"/>
  <c r="F33" i="210"/>
  <c r="B33" i="210"/>
  <c r="S6" i="214"/>
  <c r="R36" i="214"/>
  <c r="R37" i="214"/>
  <c r="R38" i="214"/>
  <c r="R39" i="214"/>
  <c r="S36" i="214"/>
  <c r="S37" i="214"/>
  <c r="S38" i="214"/>
  <c r="S39" i="214"/>
  <c r="S35" i="214"/>
  <c r="R35" i="214"/>
  <c r="Q34" i="214"/>
  <c r="S24" i="214"/>
  <c r="S25" i="214"/>
  <c r="S26" i="214"/>
  <c r="S27" i="214"/>
  <c r="S23" i="214"/>
  <c r="R24" i="214"/>
  <c r="R25" i="214"/>
  <c r="R26" i="214"/>
  <c r="R27" i="214"/>
  <c r="R23" i="214"/>
  <c r="Q22" i="214"/>
  <c r="S21" i="214"/>
  <c r="Q20" i="214"/>
  <c r="Q21" i="214"/>
  <c r="S19" i="214"/>
  <c r="S18" i="214"/>
  <c r="S17" i="214"/>
  <c r="Q19" i="214"/>
  <c r="Q18" i="214"/>
  <c r="Q17" i="214"/>
  <c r="S15" i="214"/>
  <c r="S13" i="214"/>
  <c r="Q15" i="214"/>
  <c r="Q13" i="214"/>
  <c r="S7" i="214"/>
  <c r="Q7" i="214"/>
  <c r="Q2" i="214"/>
  <c r="S20" i="214"/>
  <c r="F31" i="214"/>
  <c r="F30" i="214"/>
  <c r="F29" i="214"/>
  <c r="F28" i="214"/>
  <c r="F27" i="214"/>
  <c r="F26" i="214"/>
  <c r="F25" i="214"/>
  <c r="F24" i="214"/>
  <c r="F22" i="214"/>
  <c r="F21" i="214"/>
  <c r="F20" i="214"/>
  <c r="F19" i="214"/>
  <c r="F18" i="214"/>
  <c r="F17" i="214"/>
  <c r="F16" i="214"/>
  <c r="F15" i="214"/>
  <c r="F14" i="214"/>
  <c r="F13" i="214"/>
  <c r="F12" i="214"/>
  <c r="F11" i="214"/>
  <c r="F8" i="214"/>
  <c r="F7" i="214"/>
  <c r="F6" i="214"/>
  <c r="F5" i="214"/>
  <c r="F4" i="214"/>
  <c r="F3" i="214"/>
  <c r="O67" i="214"/>
  <c r="O65" i="214"/>
  <c r="O63" i="214"/>
  <c r="O61" i="214"/>
  <c r="O59" i="214"/>
  <c r="O56" i="214"/>
  <c r="O55" i="214"/>
  <c r="O54" i="214"/>
  <c r="N67" i="214"/>
  <c r="N66" i="214"/>
  <c r="N65" i="214"/>
  <c r="N64" i="214"/>
  <c r="N63" i="214"/>
  <c r="N62" i="214"/>
  <c r="N61" i="214"/>
  <c r="N59" i="214"/>
  <c r="N58" i="214"/>
  <c r="N56" i="214"/>
  <c r="N55" i="214"/>
  <c r="N54" i="214"/>
  <c r="N53" i="214"/>
  <c r="M57" i="214"/>
  <c r="M52" i="214"/>
  <c r="O51" i="214"/>
  <c r="O50" i="214"/>
  <c r="O49" i="214"/>
  <c r="O47" i="214"/>
  <c r="O46" i="214"/>
  <c r="O45" i="214"/>
  <c r="O43" i="214"/>
  <c r="O42" i="214"/>
  <c r="O41" i="214"/>
  <c r="O39" i="214"/>
  <c r="O38" i="214"/>
  <c r="O37" i="214"/>
  <c r="O34" i="214"/>
  <c r="O33" i="214"/>
  <c r="O32" i="214"/>
  <c r="O30" i="214"/>
  <c r="O29" i="214"/>
  <c r="O28" i="214"/>
  <c r="O26" i="214"/>
  <c r="O25" i="214"/>
  <c r="O24" i="214"/>
  <c r="O22" i="214"/>
  <c r="O21" i="214"/>
  <c r="O20" i="214"/>
  <c r="O18" i="214"/>
  <c r="O17" i="214"/>
  <c r="O16" i="214"/>
  <c r="O13" i="214"/>
  <c r="O12" i="214"/>
  <c r="O11" i="214"/>
  <c r="O9" i="214"/>
  <c r="O8" i="214"/>
  <c r="O7" i="214"/>
  <c r="O5" i="214"/>
  <c r="O4" i="214"/>
  <c r="O3" i="214"/>
  <c r="K65" i="214"/>
  <c r="K64" i="214"/>
  <c r="K63" i="214"/>
  <c r="K61" i="214"/>
  <c r="K60" i="214"/>
  <c r="K59" i="214"/>
  <c r="K56" i="214"/>
  <c r="K55" i="214"/>
  <c r="K54" i="214"/>
  <c r="K52" i="214"/>
  <c r="K51" i="214"/>
  <c r="K50" i="214"/>
  <c r="N51" i="214"/>
  <c r="N50" i="214"/>
  <c r="N49" i="214"/>
  <c r="N48" i="214"/>
  <c r="N47" i="214"/>
  <c r="N46" i="214"/>
  <c r="N45" i="214"/>
  <c r="N44" i="214"/>
  <c r="N43" i="214"/>
  <c r="N42" i="214"/>
  <c r="N41" i="214"/>
  <c r="N40" i="214"/>
  <c r="N39" i="214"/>
  <c r="N38" i="214"/>
  <c r="N37" i="214"/>
  <c r="N36" i="214"/>
  <c r="N34" i="214"/>
  <c r="N33" i="214"/>
  <c r="N32" i="214"/>
  <c r="N31" i="214"/>
  <c r="N30" i="214"/>
  <c r="N29" i="214"/>
  <c r="N28" i="214"/>
  <c r="N27" i="214"/>
  <c r="N26" i="214"/>
  <c r="N25" i="214"/>
  <c r="N24" i="214"/>
  <c r="N23" i="214"/>
  <c r="N22" i="214"/>
  <c r="N21" i="214"/>
  <c r="N20" i="214"/>
  <c r="N19" i="214"/>
  <c r="N18" i="214"/>
  <c r="N17" i="214"/>
  <c r="N16" i="214"/>
  <c r="N15" i="214"/>
  <c r="N13" i="214"/>
  <c r="N12" i="214"/>
  <c r="N11" i="214"/>
  <c r="N10" i="214"/>
  <c r="N9" i="214"/>
  <c r="N8" i="214"/>
  <c r="N7" i="214"/>
  <c r="N6" i="214"/>
  <c r="N5" i="214"/>
  <c r="N4" i="214"/>
  <c r="N3" i="214"/>
  <c r="N2" i="214"/>
  <c r="J65" i="214"/>
  <c r="J64" i="214"/>
  <c r="J63" i="214"/>
  <c r="J62" i="214"/>
  <c r="J61" i="214"/>
  <c r="J60" i="214"/>
  <c r="J59" i="214"/>
  <c r="J58" i="214"/>
  <c r="J56" i="214"/>
  <c r="J55" i="214"/>
  <c r="J54" i="214"/>
  <c r="J53" i="214"/>
  <c r="J52" i="214"/>
  <c r="J51" i="214"/>
  <c r="J50" i="214"/>
  <c r="J49" i="214"/>
  <c r="M35" i="214"/>
  <c r="M14" i="214"/>
  <c r="I57" i="214"/>
  <c r="I48" i="214"/>
  <c r="K47" i="214"/>
  <c r="K46" i="214"/>
  <c r="K45" i="214"/>
  <c r="K43" i="214"/>
  <c r="K42" i="214"/>
  <c r="K41" i="214"/>
  <c r="K39" i="214"/>
  <c r="K38" i="214"/>
  <c r="K37" i="214"/>
  <c r="K34" i="214"/>
  <c r="K33" i="214"/>
  <c r="K32" i="214"/>
  <c r="K30" i="214"/>
  <c r="K29" i="214"/>
  <c r="K28" i="214"/>
  <c r="K26" i="214"/>
  <c r="K25" i="214"/>
  <c r="K24" i="214"/>
  <c r="K22" i="214"/>
  <c r="K21" i="214"/>
  <c r="K20" i="214"/>
  <c r="K18" i="214"/>
  <c r="K17" i="214"/>
  <c r="K16" i="214"/>
  <c r="K13" i="214"/>
  <c r="K12" i="214"/>
  <c r="K11" i="214"/>
  <c r="K9" i="214"/>
  <c r="K8" i="214"/>
  <c r="K7" i="214"/>
  <c r="K5" i="214"/>
  <c r="K4" i="214"/>
  <c r="K3" i="214"/>
  <c r="G53" i="214"/>
  <c r="G52" i="214"/>
  <c r="G51" i="214"/>
  <c r="G49" i="214"/>
  <c r="G48" i="214"/>
  <c r="G47" i="214"/>
  <c r="G44" i="214"/>
  <c r="G43" i="214"/>
  <c r="G42" i="214"/>
  <c r="G40" i="214"/>
  <c r="G39" i="214"/>
  <c r="G38" i="214"/>
  <c r="G36" i="214"/>
  <c r="G35" i="214"/>
  <c r="G34" i="214"/>
  <c r="J47" i="214"/>
  <c r="J46" i="214"/>
  <c r="J45" i="214"/>
  <c r="J44" i="214"/>
  <c r="J43" i="214"/>
  <c r="J42" i="214"/>
  <c r="J41" i="214"/>
  <c r="J40" i="214"/>
  <c r="J39" i="214"/>
  <c r="J38" i="214"/>
  <c r="J37" i="214"/>
  <c r="J36" i="214"/>
  <c r="J34" i="214"/>
  <c r="J33" i="214"/>
  <c r="J32" i="214"/>
  <c r="J31" i="214"/>
  <c r="J30" i="214"/>
  <c r="J29" i="214"/>
  <c r="J28" i="214"/>
  <c r="J27" i="214"/>
  <c r="J26" i="214"/>
  <c r="J25" i="214"/>
  <c r="J24" i="214"/>
  <c r="J23" i="214"/>
  <c r="J22" i="214"/>
  <c r="J21" i="214"/>
  <c r="J20" i="214"/>
  <c r="J19" i="214"/>
  <c r="J18" i="214"/>
  <c r="J17" i="214"/>
  <c r="J16" i="214"/>
  <c r="J15" i="214"/>
  <c r="J13" i="214"/>
  <c r="J12" i="214"/>
  <c r="J11" i="214"/>
  <c r="J10" i="214"/>
  <c r="J9" i="214"/>
  <c r="J8" i="214"/>
  <c r="J7" i="214"/>
  <c r="J6" i="214"/>
  <c r="J5" i="214"/>
  <c r="J4" i="214"/>
  <c r="J3" i="214"/>
  <c r="J2" i="214"/>
  <c r="F53" i="214"/>
  <c r="F52" i="214"/>
  <c r="F51" i="214"/>
  <c r="F50" i="214"/>
  <c r="F49" i="214"/>
  <c r="F48" i="214"/>
  <c r="F47" i="214"/>
  <c r="F46" i="214"/>
  <c r="F44" i="214"/>
  <c r="F43" i="214"/>
  <c r="F42" i="214"/>
  <c r="F41" i="214"/>
  <c r="F40" i="214"/>
  <c r="F39" i="214"/>
  <c r="F38" i="214"/>
  <c r="F37" i="214"/>
  <c r="F36" i="214"/>
  <c r="F35" i="214"/>
  <c r="F34" i="214"/>
  <c r="F33" i="214"/>
  <c r="I35" i="214"/>
  <c r="I14" i="214"/>
  <c r="E45" i="214"/>
  <c r="E32" i="214"/>
  <c r="G31" i="214"/>
  <c r="G30" i="214"/>
  <c r="G29" i="214"/>
  <c r="G27" i="214"/>
  <c r="G26" i="214"/>
  <c r="G25" i="214"/>
  <c r="G22" i="214"/>
  <c r="G21" i="214"/>
  <c r="G20" i="214"/>
  <c r="G18" i="214"/>
  <c r="G17" i="214"/>
  <c r="G16" i="214"/>
  <c r="G14" i="214"/>
  <c r="G13" i="214"/>
  <c r="G12" i="214"/>
  <c r="G10" i="214"/>
  <c r="G9" i="214"/>
  <c r="G8" i="214"/>
  <c r="G6" i="214"/>
  <c r="G5" i="214"/>
  <c r="G4" i="214"/>
  <c r="E23" i="214"/>
  <c r="E2" i="214"/>
  <c r="A1" i="214"/>
  <c r="AB26" i="210"/>
  <c r="AB25" i="210"/>
  <c r="AB24" i="210"/>
  <c r="AB23" i="210"/>
  <c r="AB22" i="210"/>
  <c r="Z26" i="210"/>
  <c r="Z25" i="210"/>
  <c r="Z24" i="210"/>
  <c r="Z23" i="210"/>
  <c r="Z22" i="210"/>
  <c r="X26" i="210"/>
  <c r="X25" i="210"/>
  <c r="X24" i="210"/>
  <c r="X23" i="210"/>
  <c r="X22" i="210"/>
  <c r="V26" i="210"/>
  <c r="V25" i="210"/>
  <c r="V24" i="210"/>
  <c r="V23" i="210"/>
  <c r="V22" i="210"/>
  <c r="T26" i="210"/>
  <c r="T25" i="210"/>
  <c r="T24" i="210"/>
  <c r="T23" i="210"/>
  <c r="T22" i="210"/>
  <c r="R26" i="210"/>
  <c r="R25" i="210"/>
  <c r="R24" i="210"/>
  <c r="R23" i="210"/>
  <c r="R22" i="210"/>
  <c r="AD26" i="210"/>
  <c r="AD25" i="210"/>
  <c r="AD24" i="210"/>
  <c r="AD23" i="210"/>
  <c r="AD22" i="210"/>
  <c r="P26" i="210"/>
  <c r="P25" i="210"/>
  <c r="P24" i="210"/>
  <c r="P23" i="210"/>
  <c r="P22" i="210"/>
  <c r="L26" i="210"/>
  <c r="L25" i="210"/>
  <c r="L24" i="210"/>
  <c r="L23" i="210"/>
  <c r="L22" i="210"/>
  <c r="H26" i="210"/>
  <c r="H25" i="210"/>
  <c r="H24" i="210"/>
  <c r="H23" i="210"/>
  <c r="H22" i="210"/>
  <c r="F26" i="210"/>
  <c r="F25" i="210"/>
  <c r="F24" i="210"/>
  <c r="F23" i="210"/>
  <c r="F22" i="210"/>
  <c r="D26" i="210"/>
  <c r="D25" i="210"/>
  <c r="D24" i="210"/>
  <c r="D23" i="210"/>
  <c r="D22" i="210"/>
  <c r="B26" i="210"/>
  <c r="B25" i="210"/>
  <c r="B24" i="210"/>
  <c r="B23" i="210"/>
  <c r="B22" i="210"/>
  <c r="A26" i="210"/>
  <c r="A25" i="210"/>
  <c r="A24" i="210"/>
  <c r="A23" i="210"/>
  <c r="A22" i="210"/>
  <c r="A21" i="210"/>
  <c r="A19" i="211" s="1"/>
  <c r="R123" i="213"/>
  <c r="Q123" i="213"/>
  <c r="P123" i="213"/>
  <c r="O123" i="213"/>
  <c r="N123" i="213"/>
  <c r="M123" i="213"/>
  <c r="L123" i="213"/>
  <c r="K123" i="213"/>
  <c r="J123" i="213"/>
  <c r="I123" i="213"/>
  <c r="H123" i="213"/>
  <c r="G123" i="213"/>
  <c r="F123" i="213"/>
  <c r="E123" i="213"/>
  <c r="D123" i="213"/>
  <c r="R119" i="213"/>
  <c r="Q119" i="213"/>
  <c r="P119" i="213"/>
  <c r="O119" i="213"/>
  <c r="N119" i="213"/>
  <c r="M119" i="213"/>
  <c r="L119" i="213"/>
  <c r="K119" i="213"/>
  <c r="J119" i="213"/>
  <c r="I119" i="213"/>
  <c r="H119" i="213"/>
  <c r="G119" i="213"/>
  <c r="F119" i="213"/>
  <c r="E119" i="213"/>
  <c r="D119" i="213"/>
  <c r="R115" i="213"/>
  <c r="Q115" i="213"/>
  <c r="P115" i="213"/>
  <c r="O115" i="213"/>
  <c r="N115" i="213"/>
  <c r="M115" i="213"/>
  <c r="L115" i="213"/>
  <c r="K115" i="213"/>
  <c r="J115" i="213"/>
  <c r="I115" i="213"/>
  <c r="H115" i="213"/>
  <c r="G115" i="213"/>
  <c r="F115" i="213"/>
  <c r="E115" i="213"/>
  <c r="D115" i="213"/>
  <c r="R111" i="213"/>
  <c r="R124" i="213" s="1"/>
  <c r="Q111" i="213"/>
  <c r="P111" i="213"/>
  <c r="P124" i="213" s="1"/>
  <c r="O111" i="213"/>
  <c r="N111" i="213"/>
  <c r="N124" i="213" s="1"/>
  <c r="M111" i="213"/>
  <c r="L111" i="213"/>
  <c r="L124" i="213" s="1"/>
  <c r="K111" i="213"/>
  <c r="J111" i="213"/>
  <c r="J124" i="213" s="1"/>
  <c r="I111" i="213"/>
  <c r="H111" i="213"/>
  <c r="H124" i="213" s="1"/>
  <c r="G111" i="213"/>
  <c r="F111" i="213"/>
  <c r="F124" i="213" s="1"/>
  <c r="E111" i="213"/>
  <c r="D111" i="213"/>
  <c r="D124" i="213" s="1"/>
  <c r="R107" i="213"/>
  <c r="Q107" i="213"/>
  <c r="Q124" i="213" s="1"/>
  <c r="P107" i="213"/>
  <c r="O107" i="213"/>
  <c r="O124" i="213" s="1"/>
  <c r="N107" i="213"/>
  <c r="M107" i="213"/>
  <c r="M124" i="213" s="1"/>
  <c r="L107" i="213"/>
  <c r="K107" i="213"/>
  <c r="K124" i="213" s="1"/>
  <c r="J107" i="213"/>
  <c r="I107" i="213"/>
  <c r="I124" i="213" s="1"/>
  <c r="H107" i="213"/>
  <c r="G107" i="213"/>
  <c r="G124" i="213" s="1"/>
  <c r="F107" i="213"/>
  <c r="E107" i="213"/>
  <c r="E124" i="213" s="1"/>
  <c r="D107" i="213"/>
  <c r="R99" i="213"/>
  <c r="Q99" i="213"/>
  <c r="P99" i="213"/>
  <c r="O99" i="213"/>
  <c r="N99" i="213"/>
  <c r="M99" i="213"/>
  <c r="L99" i="213"/>
  <c r="K99" i="213"/>
  <c r="J99" i="213"/>
  <c r="I99" i="213"/>
  <c r="H99" i="213"/>
  <c r="G99" i="213"/>
  <c r="F99" i="213"/>
  <c r="E99" i="213"/>
  <c r="D99" i="213"/>
  <c r="R95" i="213"/>
  <c r="Q95" i="213"/>
  <c r="P95" i="213"/>
  <c r="O95" i="213"/>
  <c r="N95" i="213"/>
  <c r="M95" i="213"/>
  <c r="L95" i="213"/>
  <c r="K95" i="213"/>
  <c r="J95" i="213"/>
  <c r="I95" i="213"/>
  <c r="H95" i="213"/>
  <c r="G95" i="213"/>
  <c r="F95" i="213"/>
  <c r="E95" i="213"/>
  <c r="D95" i="213"/>
  <c r="R91" i="213"/>
  <c r="Q91" i="213"/>
  <c r="P91" i="213"/>
  <c r="O91" i="213"/>
  <c r="N91" i="213"/>
  <c r="M91" i="213"/>
  <c r="L91" i="213"/>
  <c r="K91" i="213"/>
  <c r="J91" i="213"/>
  <c r="I91" i="213"/>
  <c r="H91" i="213"/>
  <c r="G91" i="213"/>
  <c r="F91" i="213"/>
  <c r="E91" i="213"/>
  <c r="D91" i="213"/>
  <c r="R87" i="213"/>
  <c r="R100" i="213" s="1"/>
  <c r="Q87" i="213"/>
  <c r="P87" i="213"/>
  <c r="P100" i="213" s="1"/>
  <c r="O87" i="213"/>
  <c r="N87" i="213"/>
  <c r="N100" i="213" s="1"/>
  <c r="M87" i="213"/>
  <c r="L87" i="213"/>
  <c r="L100" i="213" s="1"/>
  <c r="K87" i="213"/>
  <c r="J87" i="213"/>
  <c r="J100" i="213" s="1"/>
  <c r="I87" i="213"/>
  <c r="H87" i="213"/>
  <c r="H100" i="213" s="1"/>
  <c r="G87" i="213"/>
  <c r="F87" i="213"/>
  <c r="F100" i="213" s="1"/>
  <c r="E87" i="213"/>
  <c r="D87" i="213"/>
  <c r="D100" i="213" s="1"/>
  <c r="R83" i="213"/>
  <c r="Q83" i="213"/>
  <c r="Q100" i="213" s="1"/>
  <c r="P83" i="213"/>
  <c r="O83" i="213"/>
  <c r="O100" i="213" s="1"/>
  <c r="N83" i="213"/>
  <c r="M83" i="213"/>
  <c r="M100" i="213" s="1"/>
  <c r="L83" i="213"/>
  <c r="K83" i="213"/>
  <c r="K100" i="213" s="1"/>
  <c r="J83" i="213"/>
  <c r="I83" i="213"/>
  <c r="I100" i="213" s="1"/>
  <c r="H83" i="213"/>
  <c r="G83" i="213"/>
  <c r="G100" i="213" s="1"/>
  <c r="F83" i="213"/>
  <c r="E83" i="213"/>
  <c r="E100" i="213" s="1"/>
  <c r="D83" i="213"/>
  <c r="R75" i="213"/>
  <c r="Q75" i="213"/>
  <c r="P75" i="213"/>
  <c r="O75" i="213"/>
  <c r="N75" i="213"/>
  <c r="M75" i="213"/>
  <c r="L75" i="213"/>
  <c r="K75" i="213"/>
  <c r="J75" i="213"/>
  <c r="I75" i="213"/>
  <c r="H75" i="213"/>
  <c r="G75" i="213"/>
  <c r="F75" i="213"/>
  <c r="E75" i="213"/>
  <c r="D75" i="213"/>
  <c r="R71" i="213"/>
  <c r="Q71" i="213"/>
  <c r="P71" i="213"/>
  <c r="O71" i="213"/>
  <c r="N71" i="213"/>
  <c r="M71" i="213"/>
  <c r="L71" i="213"/>
  <c r="K71" i="213"/>
  <c r="J71" i="213"/>
  <c r="I71" i="213"/>
  <c r="H71" i="213"/>
  <c r="G71" i="213"/>
  <c r="F71" i="213"/>
  <c r="E71" i="213"/>
  <c r="D71" i="213"/>
  <c r="R67" i="213"/>
  <c r="Q67" i="213"/>
  <c r="P67" i="213"/>
  <c r="O67" i="213"/>
  <c r="N67" i="213"/>
  <c r="M67" i="213"/>
  <c r="L67" i="213"/>
  <c r="K67" i="213"/>
  <c r="J67" i="213"/>
  <c r="I67" i="213"/>
  <c r="H67" i="213"/>
  <c r="G67" i="213"/>
  <c r="F67" i="213"/>
  <c r="E67" i="213"/>
  <c r="D67" i="213"/>
  <c r="R63" i="213"/>
  <c r="R76" i="213" s="1"/>
  <c r="Q63" i="213"/>
  <c r="P63" i="213"/>
  <c r="P76" i="213" s="1"/>
  <c r="O63" i="213"/>
  <c r="N63" i="213"/>
  <c r="N76" i="213" s="1"/>
  <c r="M63" i="213"/>
  <c r="L63" i="213"/>
  <c r="L76" i="213" s="1"/>
  <c r="K63" i="213"/>
  <c r="J63" i="213"/>
  <c r="J76" i="213" s="1"/>
  <c r="I63" i="213"/>
  <c r="H63" i="213"/>
  <c r="H76" i="213" s="1"/>
  <c r="G63" i="213"/>
  <c r="F63" i="213"/>
  <c r="F76" i="213" s="1"/>
  <c r="E63" i="213"/>
  <c r="D63" i="213"/>
  <c r="D76" i="213" s="1"/>
  <c r="R59" i="213"/>
  <c r="Q59" i="213"/>
  <c r="Q76" i="213" s="1"/>
  <c r="P59" i="213"/>
  <c r="O59" i="213"/>
  <c r="O76" i="213" s="1"/>
  <c r="N59" i="213"/>
  <c r="M59" i="213"/>
  <c r="M76" i="213" s="1"/>
  <c r="L59" i="213"/>
  <c r="K59" i="213"/>
  <c r="K76" i="213" s="1"/>
  <c r="J59" i="213"/>
  <c r="I59" i="213"/>
  <c r="I76" i="213" s="1"/>
  <c r="H59" i="213"/>
  <c r="G59" i="213"/>
  <c r="G76" i="213" s="1"/>
  <c r="F59" i="213"/>
  <c r="E59" i="213"/>
  <c r="E76" i="213" s="1"/>
  <c r="D59" i="213"/>
  <c r="R51" i="213"/>
  <c r="Q51" i="213"/>
  <c r="P51" i="213"/>
  <c r="O51" i="213"/>
  <c r="N51" i="213"/>
  <c r="M51" i="213"/>
  <c r="L51" i="213"/>
  <c r="K51" i="213"/>
  <c r="J51" i="213"/>
  <c r="I51" i="213"/>
  <c r="H51" i="213"/>
  <c r="G51" i="213"/>
  <c r="F51" i="213"/>
  <c r="E51" i="213"/>
  <c r="D51" i="213"/>
  <c r="R47" i="213"/>
  <c r="Q47" i="213"/>
  <c r="P47" i="213"/>
  <c r="O47" i="213"/>
  <c r="N47" i="213"/>
  <c r="M47" i="213"/>
  <c r="L47" i="213"/>
  <c r="K47" i="213"/>
  <c r="J47" i="213"/>
  <c r="I47" i="213"/>
  <c r="H47" i="213"/>
  <c r="G47" i="213"/>
  <c r="F47" i="213"/>
  <c r="E47" i="213"/>
  <c r="D47" i="213"/>
  <c r="R43" i="213"/>
  <c r="Q43" i="213"/>
  <c r="P43" i="213"/>
  <c r="O43" i="213"/>
  <c r="N43" i="213"/>
  <c r="M43" i="213"/>
  <c r="L43" i="213"/>
  <c r="K43" i="213"/>
  <c r="J43" i="213"/>
  <c r="I43" i="213"/>
  <c r="H43" i="213"/>
  <c r="G43" i="213"/>
  <c r="F43" i="213"/>
  <c r="E43" i="213"/>
  <c r="D43" i="213"/>
  <c r="R39" i="213"/>
  <c r="R52" i="213" s="1"/>
  <c r="Q39" i="213"/>
  <c r="P39" i="213"/>
  <c r="P52" i="213" s="1"/>
  <c r="O39" i="213"/>
  <c r="N39" i="213"/>
  <c r="N52" i="213" s="1"/>
  <c r="M39" i="213"/>
  <c r="L39" i="213"/>
  <c r="L52" i="213" s="1"/>
  <c r="K39" i="213"/>
  <c r="J39" i="213"/>
  <c r="J52" i="213" s="1"/>
  <c r="I39" i="213"/>
  <c r="H39" i="213"/>
  <c r="H52" i="213" s="1"/>
  <c r="G39" i="213"/>
  <c r="F39" i="213"/>
  <c r="F52" i="213" s="1"/>
  <c r="E39" i="213"/>
  <c r="D39" i="213"/>
  <c r="D52" i="213" s="1"/>
  <c r="R35" i="213"/>
  <c r="Q35" i="213"/>
  <c r="Q52" i="213" s="1"/>
  <c r="P35" i="213"/>
  <c r="O35" i="213"/>
  <c r="O52" i="213" s="1"/>
  <c r="N35" i="213"/>
  <c r="M35" i="213"/>
  <c r="M52" i="213" s="1"/>
  <c r="L35" i="213"/>
  <c r="K35" i="213"/>
  <c r="K52" i="213" s="1"/>
  <c r="J35" i="213"/>
  <c r="I35" i="213"/>
  <c r="I52" i="213" s="1"/>
  <c r="H35" i="213"/>
  <c r="G35" i="213"/>
  <c r="G52" i="213" s="1"/>
  <c r="F35" i="213"/>
  <c r="E35" i="213"/>
  <c r="E52" i="213" s="1"/>
  <c r="D35" i="213"/>
  <c r="R27" i="213"/>
  <c r="Q27" i="213"/>
  <c r="P27" i="213"/>
  <c r="O27" i="213"/>
  <c r="N27" i="213"/>
  <c r="M27" i="213"/>
  <c r="L27" i="213"/>
  <c r="K27" i="213"/>
  <c r="J27" i="213"/>
  <c r="I27" i="213"/>
  <c r="H27" i="213"/>
  <c r="G27" i="213"/>
  <c r="F27" i="213"/>
  <c r="E27" i="213"/>
  <c r="D27" i="213"/>
  <c r="R23" i="213"/>
  <c r="Q23" i="213"/>
  <c r="P23" i="213"/>
  <c r="O23" i="213"/>
  <c r="N23" i="213"/>
  <c r="M23" i="213"/>
  <c r="L23" i="213"/>
  <c r="K23" i="213"/>
  <c r="J23" i="213"/>
  <c r="I23" i="213"/>
  <c r="H23" i="213"/>
  <c r="G23" i="213"/>
  <c r="F23" i="213"/>
  <c r="E23" i="213"/>
  <c r="D23" i="213"/>
  <c r="R19" i="213"/>
  <c r="Q19" i="213"/>
  <c r="P19" i="213"/>
  <c r="O19" i="213"/>
  <c r="N19" i="213"/>
  <c r="M19" i="213"/>
  <c r="L19" i="213"/>
  <c r="K19" i="213"/>
  <c r="J19" i="213"/>
  <c r="I19" i="213"/>
  <c r="H19" i="213"/>
  <c r="G19" i="213"/>
  <c r="F19" i="213"/>
  <c r="E19" i="213"/>
  <c r="D19" i="213"/>
  <c r="R15" i="213"/>
  <c r="R28" i="213" s="1"/>
  <c r="Q15" i="213"/>
  <c r="P15" i="213"/>
  <c r="P28" i="213" s="1"/>
  <c r="O15" i="213"/>
  <c r="N15" i="213"/>
  <c r="N28" i="213" s="1"/>
  <c r="M15" i="213"/>
  <c r="L15" i="213"/>
  <c r="L28" i="213" s="1"/>
  <c r="K15" i="213"/>
  <c r="J15" i="213"/>
  <c r="J28" i="213" s="1"/>
  <c r="I15" i="213"/>
  <c r="H15" i="213"/>
  <c r="H28" i="213" s="1"/>
  <c r="G15" i="213"/>
  <c r="F15" i="213"/>
  <c r="F28" i="213" s="1"/>
  <c r="E15" i="213"/>
  <c r="D15" i="213"/>
  <c r="D28" i="213" s="1"/>
  <c r="R11" i="213"/>
  <c r="Q11" i="213"/>
  <c r="Q28" i="213" s="1"/>
  <c r="P11" i="213"/>
  <c r="O11" i="213"/>
  <c r="O28" i="213" s="1"/>
  <c r="N11" i="213"/>
  <c r="M11" i="213"/>
  <c r="M28" i="213" s="1"/>
  <c r="L11" i="213"/>
  <c r="K11" i="213"/>
  <c r="K28" i="213" s="1"/>
  <c r="J11" i="213"/>
  <c r="I11" i="213"/>
  <c r="I28" i="213" s="1"/>
  <c r="H11" i="213"/>
  <c r="G11" i="213"/>
  <c r="G28" i="213" s="1"/>
  <c r="F11" i="213"/>
  <c r="E11" i="213"/>
  <c r="E28" i="213" s="1"/>
  <c r="D11" i="213"/>
  <c r="E1" i="230" l="1"/>
  <c r="D1" i="177"/>
  <c r="D1" i="76"/>
  <c r="D1" i="232"/>
  <c r="E1" i="229"/>
  <c r="D1" i="213"/>
  <c r="B32" i="211"/>
  <c r="D1" i="72"/>
  <c r="A1" i="75"/>
  <c r="C1" i="54"/>
  <c r="B1" i="207"/>
  <c r="D1" i="208"/>
  <c r="B1" i="210"/>
  <c r="A27" i="211" l="1"/>
  <c r="D11" i="211"/>
  <c r="A20" i="211"/>
  <c r="D42" i="211"/>
  <c r="D41" i="211"/>
  <c r="D40" i="211"/>
  <c r="AD83" i="210"/>
  <c r="AB83" i="210"/>
  <c r="Z83" i="210"/>
  <c r="X83" i="210"/>
  <c r="V83" i="210"/>
  <c r="T83" i="210"/>
  <c r="R83" i="210"/>
  <c r="P83" i="210"/>
  <c r="L83" i="210"/>
  <c r="H83" i="210"/>
  <c r="F83" i="210"/>
  <c r="D83" i="210"/>
  <c r="B83" i="210"/>
  <c r="A83" i="210"/>
  <c r="D39" i="211" s="1"/>
  <c r="AD82" i="210"/>
  <c r="AB82" i="210"/>
  <c r="Z82" i="210"/>
  <c r="X82" i="210"/>
  <c r="V82" i="210"/>
  <c r="T82" i="210"/>
  <c r="R82" i="210"/>
  <c r="P82" i="210"/>
  <c r="L82" i="210"/>
  <c r="H82" i="210"/>
  <c r="F82" i="210"/>
  <c r="D82" i="210"/>
  <c r="B82" i="210"/>
  <c r="A82" i="210"/>
  <c r="AD81" i="210"/>
  <c r="AB81" i="210"/>
  <c r="Z81" i="210"/>
  <c r="X81" i="210"/>
  <c r="V81" i="210"/>
  <c r="T81" i="210"/>
  <c r="R81" i="210"/>
  <c r="P81" i="210"/>
  <c r="L81" i="210"/>
  <c r="H81" i="210"/>
  <c r="F81" i="210"/>
  <c r="D81" i="210"/>
  <c r="B81" i="210"/>
  <c r="A81" i="210"/>
  <c r="AD80" i="210"/>
  <c r="AB80" i="210"/>
  <c r="Z80" i="210"/>
  <c r="X80" i="210"/>
  <c r="V80" i="210"/>
  <c r="T80" i="210"/>
  <c r="R80" i="210"/>
  <c r="P80" i="210"/>
  <c r="L80" i="210"/>
  <c r="H80" i="210"/>
  <c r="F80" i="210"/>
  <c r="D80" i="210"/>
  <c r="B80" i="210"/>
  <c r="A80" i="210"/>
  <c r="AD79" i="210"/>
  <c r="AB79" i="210"/>
  <c r="Z79" i="210"/>
  <c r="X79" i="210"/>
  <c r="V79" i="210"/>
  <c r="T79" i="210"/>
  <c r="R79" i="210"/>
  <c r="P79" i="210"/>
  <c r="L79" i="210"/>
  <c r="H79" i="210"/>
  <c r="F79" i="210"/>
  <c r="D79" i="210"/>
  <c r="B79" i="210"/>
  <c r="A79" i="210"/>
  <c r="D38" i="211" s="1"/>
  <c r="AD78" i="210"/>
  <c r="AB78" i="210"/>
  <c r="Z78" i="210"/>
  <c r="X78" i="210"/>
  <c r="V78" i="210"/>
  <c r="T78" i="210"/>
  <c r="R78" i="210"/>
  <c r="P78" i="210"/>
  <c r="L78" i="210"/>
  <c r="H78" i="210"/>
  <c r="F78" i="210"/>
  <c r="D78" i="210"/>
  <c r="B78" i="210"/>
  <c r="A78" i="210"/>
  <c r="D37" i="211" s="1"/>
  <c r="AD77" i="210"/>
  <c r="AB77" i="210"/>
  <c r="Z77" i="210"/>
  <c r="X77" i="210"/>
  <c r="V77" i="210"/>
  <c r="T77" i="210"/>
  <c r="R77" i="210"/>
  <c r="P77" i="210"/>
  <c r="L77" i="210"/>
  <c r="H77" i="210"/>
  <c r="F77" i="210"/>
  <c r="D77" i="210"/>
  <c r="B77" i="210"/>
  <c r="A77" i="210"/>
  <c r="D36" i="211" s="1"/>
  <c r="AD76" i="210"/>
  <c r="AB76" i="210"/>
  <c r="Z76" i="210"/>
  <c r="X76" i="210"/>
  <c r="V76" i="210"/>
  <c r="T76" i="210"/>
  <c r="R76" i="210"/>
  <c r="P76" i="210"/>
  <c r="L76" i="210"/>
  <c r="H76" i="210"/>
  <c r="F76" i="210"/>
  <c r="D76" i="210"/>
  <c r="B76" i="210"/>
  <c r="A76" i="210"/>
  <c r="D35" i="211" s="1"/>
  <c r="AD75" i="210"/>
  <c r="AB75" i="210"/>
  <c r="Z75" i="210"/>
  <c r="X75" i="210"/>
  <c r="V75" i="210"/>
  <c r="T75" i="210"/>
  <c r="R75" i="210"/>
  <c r="P75" i="210"/>
  <c r="L75" i="210"/>
  <c r="H75" i="210"/>
  <c r="F75" i="210"/>
  <c r="D75" i="210"/>
  <c r="B75" i="210"/>
  <c r="A75" i="210"/>
  <c r="D34" i="211" s="1"/>
  <c r="AD74" i="210"/>
  <c r="AB74" i="210"/>
  <c r="Z74" i="210"/>
  <c r="X74" i="210"/>
  <c r="V74" i="210"/>
  <c r="T74" i="210"/>
  <c r="R74" i="210"/>
  <c r="P74" i="210"/>
  <c r="L74" i="210"/>
  <c r="H74" i="210"/>
  <c r="F74" i="210"/>
  <c r="D74" i="210"/>
  <c r="B74" i="210"/>
  <c r="A74" i="210"/>
  <c r="D33" i="211" s="1"/>
  <c r="AD73" i="210"/>
  <c r="AB73" i="210"/>
  <c r="Z73" i="210"/>
  <c r="X73" i="210"/>
  <c r="V73" i="210"/>
  <c r="T73" i="210"/>
  <c r="R73" i="210"/>
  <c r="P73" i="210"/>
  <c r="L73" i="210"/>
  <c r="H73" i="210"/>
  <c r="F73" i="210"/>
  <c r="D73" i="210"/>
  <c r="B73" i="210"/>
  <c r="A73" i="210"/>
  <c r="D32" i="211" s="1"/>
  <c r="AD72" i="210"/>
  <c r="AB72" i="210"/>
  <c r="Z72" i="210"/>
  <c r="X72" i="210"/>
  <c r="V72" i="210"/>
  <c r="T72" i="210"/>
  <c r="R72" i="210"/>
  <c r="P72" i="210"/>
  <c r="L72" i="210"/>
  <c r="H72" i="210"/>
  <c r="F72" i="210"/>
  <c r="D72" i="210"/>
  <c r="B72" i="210"/>
  <c r="A72" i="210"/>
  <c r="D31" i="211" s="1"/>
  <c r="AD71" i="210"/>
  <c r="AB71" i="210"/>
  <c r="Z71" i="210"/>
  <c r="X71" i="210"/>
  <c r="V71" i="210"/>
  <c r="T71" i="210"/>
  <c r="R71" i="210"/>
  <c r="P71" i="210"/>
  <c r="L71" i="210"/>
  <c r="H71" i="210"/>
  <c r="F71" i="210"/>
  <c r="D71" i="210"/>
  <c r="B71" i="210"/>
  <c r="A71" i="210"/>
  <c r="D30" i="211" s="1"/>
  <c r="AD70" i="210"/>
  <c r="AB70" i="210"/>
  <c r="Z70" i="210"/>
  <c r="X70" i="210"/>
  <c r="V70" i="210"/>
  <c r="T70" i="210"/>
  <c r="R70" i="210"/>
  <c r="P70" i="210"/>
  <c r="L70" i="210"/>
  <c r="H70" i="210"/>
  <c r="F70" i="210"/>
  <c r="D70" i="210"/>
  <c r="B70" i="210"/>
  <c r="A70" i="210"/>
  <c r="D29" i="211" s="1"/>
  <c r="AD69" i="210"/>
  <c r="AB69" i="210"/>
  <c r="Z69" i="210"/>
  <c r="X69" i="210"/>
  <c r="V69" i="210"/>
  <c r="T69" i="210"/>
  <c r="R69" i="210"/>
  <c r="P69" i="210"/>
  <c r="L69" i="210"/>
  <c r="H69" i="210"/>
  <c r="F69" i="210"/>
  <c r="D69" i="210"/>
  <c r="B69" i="210"/>
  <c r="A69" i="210"/>
  <c r="D28" i="211" s="1"/>
  <c r="AD68" i="210"/>
  <c r="AB68" i="210"/>
  <c r="Z68" i="210"/>
  <c r="X68" i="210"/>
  <c r="V68" i="210"/>
  <c r="T68" i="210"/>
  <c r="R68" i="210"/>
  <c r="P68" i="210"/>
  <c r="L68" i="210"/>
  <c r="H68" i="210"/>
  <c r="F68" i="210"/>
  <c r="D68" i="210"/>
  <c r="B68" i="210"/>
  <c r="A68" i="210"/>
  <c r="D27" i="211" s="1"/>
  <c r="AD67" i="210"/>
  <c r="AB67" i="210"/>
  <c r="Z67" i="210"/>
  <c r="X67" i="210"/>
  <c r="V67" i="210"/>
  <c r="T67" i="210"/>
  <c r="R67" i="210"/>
  <c r="P67" i="210"/>
  <c r="L67" i="210"/>
  <c r="H67" i="210"/>
  <c r="F67" i="210"/>
  <c r="D67" i="210"/>
  <c r="B67" i="210"/>
  <c r="A67" i="210"/>
  <c r="D26" i="211" s="1"/>
  <c r="AD66" i="210"/>
  <c r="AB66" i="210"/>
  <c r="Z66" i="210"/>
  <c r="X66" i="210"/>
  <c r="V66" i="210"/>
  <c r="T66" i="210"/>
  <c r="R66" i="210"/>
  <c r="P66" i="210"/>
  <c r="L66" i="210"/>
  <c r="H66" i="210"/>
  <c r="F66" i="210"/>
  <c r="D66" i="210"/>
  <c r="B66" i="210"/>
  <c r="A66" i="210"/>
  <c r="D25" i="211" s="1"/>
  <c r="AD65" i="210"/>
  <c r="AB65" i="210"/>
  <c r="Z65" i="210"/>
  <c r="X65" i="210"/>
  <c r="V65" i="210"/>
  <c r="T65" i="210"/>
  <c r="R65" i="210"/>
  <c r="P65" i="210"/>
  <c r="L65" i="210"/>
  <c r="H65" i="210"/>
  <c r="F65" i="210"/>
  <c r="D65" i="210"/>
  <c r="B65" i="210"/>
  <c r="A65" i="210"/>
  <c r="D24" i="211" s="1"/>
  <c r="AD64" i="210"/>
  <c r="AB64" i="210"/>
  <c r="Z64" i="210"/>
  <c r="X64" i="210"/>
  <c r="V64" i="210"/>
  <c r="T64" i="210"/>
  <c r="R64" i="210"/>
  <c r="P64" i="210"/>
  <c r="L64" i="210"/>
  <c r="H64" i="210"/>
  <c r="F64" i="210"/>
  <c r="D64" i="210"/>
  <c r="B64" i="210"/>
  <c r="A64" i="210"/>
  <c r="D23" i="211" s="1"/>
  <c r="AD63" i="210"/>
  <c r="AB63" i="210"/>
  <c r="Z63" i="210"/>
  <c r="X63" i="210"/>
  <c r="V63" i="210"/>
  <c r="T63" i="210"/>
  <c r="R63" i="210"/>
  <c r="P63" i="210"/>
  <c r="L63" i="210"/>
  <c r="H63" i="210"/>
  <c r="F63" i="210"/>
  <c r="D63" i="210"/>
  <c r="B63" i="210"/>
  <c r="A63" i="210"/>
  <c r="D22" i="211" s="1"/>
  <c r="AD62" i="210"/>
  <c r="AB62" i="210"/>
  <c r="Z62" i="210"/>
  <c r="X62" i="210"/>
  <c r="V62" i="210"/>
  <c r="T62" i="210"/>
  <c r="R62" i="210"/>
  <c r="P62" i="210"/>
  <c r="L62" i="210"/>
  <c r="H62" i="210"/>
  <c r="F62" i="210"/>
  <c r="D62" i="210"/>
  <c r="B62" i="210"/>
  <c r="A62" i="210"/>
  <c r="D21" i="211" s="1"/>
  <c r="AD61" i="210"/>
  <c r="AB61" i="210"/>
  <c r="Z61" i="210"/>
  <c r="X61" i="210"/>
  <c r="V61" i="210"/>
  <c r="T61" i="210"/>
  <c r="R61" i="210"/>
  <c r="P61" i="210"/>
  <c r="L61" i="210"/>
  <c r="H61" i="210"/>
  <c r="F61" i="210"/>
  <c r="D61" i="210"/>
  <c r="B61" i="210"/>
  <c r="A61" i="210"/>
  <c r="D20" i="211" s="1"/>
  <c r="AD60" i="210"/>
  <c r="AB60" i="210"/>
  <c r="Z60" i="210"/>
  <c r="X60" i="210"/>
  <c r="V60" i="210"/>
  <c r="T60" i="210"/>
  <c r="R60" i="210"/>
  <c r="P60" i="210"/>
  <c r="L60" i="210"/>
  <c r="H60" i="210"/>
  <c r="F60" i="210"/>
  <c r="D60" i="210"/>
  <c r="B60" i="210"/>
  <c r="A60" i="210"/>
  <c r="D19" i="211" s="1"/>
  <c r="AD59" i="210"/>
  <c r="AB59" i="210"/>
  <c r="Z59" i="210"/>
  <c r="X59" i="210"/>
  <c r="V59" i="210"/>
  <c r="T59" i="210"/>
  <c r="R59" i="210"/>
  <c r="P59" i="210"/>
  <c r="L59" i="210"/>
  <c r="H59" i="210"/>
  <c r="F59" i="210"/>
  <c r="D59" i="210"/>
  <c r="B59" i="210"/>
  <c r="A59" i="210"/>
  <c r="D18" i="211" s="1"/>
  <c r="AD58" i="210"/>
  <c r="AB58" i="210"/>
  <c r="Z58" i="210"/>
  <c r="X58" i="210"/>
  <c r="V58" i="210"/>
  <c r="T58" i="210"/>
  <c r="R58" i="210"/>
  <c r="P58" i="210"/>
  <c r="L58" i="210"/>
  <c r="H58" i="210"/>
  <c r="F58" i="210"/>
  <c r="D58" i="210"/>
  <c r="B58" i="210"/>
  <c r="A58" i="210"/>
  <c r="D17" i="211" s="1"/>
  <c r="AD57" i="210"/>
  <c r="AB57" i="210"/>
  <c r="Z57" i="210"/>
  <c r="X57" i="210"/>
  <c r="V57" i="210"/>
  <c r="T57" i="210"/>
  <c r="R57" i="210"/>
  <c r="P57" i="210"/>
  <c r="L57" i="210"/>
  <c r="H57" i="210"/>
  <c r="F57" i="210"/>
  <c r="D57" i="210"/>
  <c r="B57" i="210"/>
  <c r="D16" i="211"/>
  <c r="AD56" i="210"/>
  <c r="AB56" i="210"/>
  <c r="Z56" i="210"/>
  <c r="X56" i="210"/>
  <c r="V56" i="210"/>
  <c r="T56" i="210"/>
  <c r="R56" i="210"/>
  <c r="P56" i="210"/>
  <c r="L56" i="210"/>
  <c r="H56" i="210"/>
  <c r="F56" i="210"/>
  <c r="D56" i="210"/>
  <c r="B56" i="210"/>
  <c r="A56" i="210"/>
  <c r="D15" i="211" s="1"/>
  <c r="AD55" i="210"/>
  <c r="AB55" i="210"/>
  <c r="Z55" i="210"/>
  <c r="X55" i="210"/>
  <c r="V55" i="210"/>
  <c r="T55" i="210"/>
  <c r="R55" i="210"/>
  <c r="P55" i="210"/>
  <c r="L55" i="210"/>
  <c r="H55" i="210"/>
  <c r="F55" i="210"/>
  <c r="D55" i="210"/>
  <c r="B55" i="210"/>
  <c r="A55" i="210"/>
  <c r="D14" i="211" s="1"/>
  <c r="AD54" i="210"/>
  <c r="AB54" i="210"/>
  <c r="Z54" i="210"/>
  <c r="X54" i="210"/>
  <c r="V54" i="210"/>
  <c r="T54" i="210"/>
  <c r="R54" i="210"/>
  <c r="P54" i="210"/>
  <c r="L54" i="210"/>
  <c r="H54" i="210"/>
  <c r="F54" i="210"/>
  <c r="D54" i="210"/>
  <c r="B54" i="210"/>
  <c r="A54" i="210"/>
  <c r="D13" i="211" s="1"/>
  <c r="A51" i="210"/>
  <c r="D10" i="211" s="1"/>
  <c r="B40" i="211"/>
  <c r="A40" i="211"/>
  <c r="B39" i="211"/>
  <c r="A39" i="211"/>
  <c r="B38" i="211"/>
  <c r="A38" i="211"/>
  <c r="B37" i="211"/>
  <c r="A37" i="211"/>
  <c r="A36" i="211"/>
  <c r="A35" i="211"/>
  <c r="A34" i="211"/>
  <c r="A33" i="211"/>
  <c r="A31" i="211"/>
  <c r="A30" i="211"/>
  <c r="A29" i="211"/>
  <c r="A29" i="210"/>
  <c r="A28" i="211" s="1"/>
  <c r="E11" i="211"/>
  <c r="A15" i="210"/>
  <c r="A14" i="210"/>
  <c r="A12" i="210"/>
  <c r="A11" i="210"/>
  <c r="A10" i="210"/>
  <c r="A9" i="210"/>
  <c r="A8" i="210"/>
  <c r="A7" i="210"/>
  <c r="A6" i="210"/>
  <c r="A5" i="210"/>
  <c r="A4" i="210"/>
  <c r="A3" i="210"/>
  <c r="A13" i="214" l="1"/>
  <c r="A21" i="214"/>
  <c r="A24" i="214"/>
  <c r="A25" i="214"/>
  <c r="A22" i="214"/>
  <c r="A20" i="214"/>
  <c r="A19" i="214"/>
  <c r="A18" i="214"/>
  <c r="A17" i="214"/>
  <c r="A16" i="214"/>
  <c r="A15" i="214"/>
  <c r="A14" i="214"/>
  <c r="A3" i="211"/>
  <c r="E14" i="211"/>
  <c r="E17" i="211"/>
  <c r="E19" i="211"/>
  <c r="E21" i="211"/>
  <c r="E23" i="211"/>
  <c r="E25" i="211"/>
  <c r="E27" i="211"/>
  <c r="E29" i="211"/>
  <c r="E31" i="211"/>
  <c r="E33" i="211"/>
  <c r="E35" i="211"/>
  <c r="E38" i="211"/>
  <c r="E40" i="211"/>
  <c r="E41" i="211"/>
  <c r="E42" i="211"/>
  <c r="E13" i="211"/>
  <c r="E18" i="211"/>
  <c r="E22" i="211"/>
  <c r="E28" i="211"/>
  <c r="E30" i="211"/>
  <c r="E32" i="211"/>
  <c r="E36" i="211"/>
  <c r="E37" i="211"/>
  <c r="E15" i="211"/>
  <c r="E16" i="211"/>
  <c r="E20" i="211"/>
  <c r="E24" i="211"/>
  <c r="E26" i="211"/>
  <c r="E34" i="211"/>
  <c r="E39" i="211"/>
  <c r="A5" i="211"/>
  <c r="A13" i="211"/>
  <c r="A11" i="211"/>
  <c r="A2" i="211"/>
  <c r="A8" i="211"/>
  <c r="A10" i="211"/>
  <c r="A14" i="211"/>
  <c r="A9" i="211"/>
  <c r="A7" i="211"/>
  <c r="A6" i="211"/>
  <c r="A4" i="211"/>
  <c r="B29" i="211"/>
  <c r="B30" i="211"/>
  <c r="B31" i="211"/>
  <c r="B33" i="211"/>
  <c r="B34" i="211"/>
  <c r="B35" i="211"/>
  <c r="B36" i="211"/>
  <c r="B21" i="211"/>
  <c r="B22" i="211"/>
  <c r="B23" i="211"/>
  <c r="B24" i="211"/>
  <c r="B25" i="211"/>
  <c r="A21" i="211"/>
  <c r="A22" i="211"/>
  <c r="A23" i="211"/>
  <c r="A24" i="211"/>
  <c r="A25" i="211"/>
  <c r="E63" i="76" l="1"/>
  <c r="D51" i="210" s="1"/>
  <c r="F63" i="76"/>
  <c r="F51" i="210" s="1"/>
  <c r="G63" i="76"/>
  <c r="H51" i="210" s="1"/>
  <c r="H63" i="76"/>
  <c r="J51" i="210" s="1"/>
  <c r="I63" i="76"/>
  <c r="L51" i="210" s="1"/>
  <c r="J63" i="76"/>
  <c r="N51" i="210" s="1"/>
  <c r="K63" i="76"/>
  <c r="P51" i="210" s="1"/>
  <c r="L63" i="76"/>
  <c r="R51" i="210" s="1"/>
  <c r="M63" i="76"/>
  <c r="T51" i="210" s="1"/>
  <c r="N63" i="76"/>
  <c r="V51" i="210" s="1"/>
  <c r="O63" i="76"/>
  <c r="X51" i="210" s="1"/>
  <c r="P63" i="76"/>
  <c r="Z51" i="210" s="1"/>
  <c r="Q63" i="76"/>
  <c r="AB51" i="210" s="1"/>
  <c r="R63" i="76"/>
  <c r="AD51" i="210" s="1"/>
  <c r="D63" i="76"/>
  <c r="B51" i="210" s="1"/>
  <c r="R56" i="76"/>
  <c r="AD50" i="210" s="1"/>
  <c r="Q56" i="76"/>
  <c r="AB50" i="210" s="1"/>
  <c r="P56" i="76"/>
  <c r="Z50" i="210" s="1"/>
  <c r="O56" i="76"/>
  <c r="X50" i="210" s="1"/>
  <c r="N56" i="76"/>
  <c r="V50" i="210" s="1"/>
  <c r="M56" i="76"/>
  <c r="T50" i="210" s="1"/>
  <c r="L56" i="76"/>
  <c r="R50" i="210" s="1"/>
  <c r="K56" i="76"/>
  <c r="P50" i="210" s="1"/>
  <c r="J56" i="76"/>
  <c r="N50" i="210" s="1"/>
  <c r="I56" i="76"/>
  <c r="L50" i="210" s="1"/>
  <c r="H56" i="76"/>
  <c r="J50" i="210" s="1"/>
  <c r="G56" i="76"/>
  <c r="H50" i="210" s="1"/>
  <c r="F56" i="76"/>
  <c r="F50" i="210" s="1"/>
  <c r="E56" i="76"/>
  <c r="D50" i="210" s="1"/>
  <c r="D56" i="76"/>
  <c r="B50" i="210" s="1"/>
  <c r="R49" i="76"/>
  <c r="AD49" i="210" s="1"/>
  <c r="Q49" i="76"/>
  <c r="AB49" i="210" s="1"/>
  <c r="P49" i="76"/>
  <c r="Z49" i="210" s="1"/>
  <c r="O49" i="76"/>
  <c r="X49" i="210" s="1"/>
  <c r="N49" i="76"/>
  <c r="V49" i="210" s="1"/>
  <c r="M49" i="76"/>
  <c r="T49" i="210" s="1"/>
  <c r="L49" i="76"/>
  <c r="R49" i="210" s="1"/>
  <c r="K49" i="76"/>
  <c r="P49" i="210" s="1"/>
  <c r="J49" i="76"/>
  <c r="N49" i="210" s="1"/>
  <c r="I49" i="76"/>
  <c r="L49" i="210" s="1"/>
  <c r="H49" i="76"/>
  <c r="J49" i="210" s="1"/>
  <c r="G49" i="76"/>
  <c r="H49" i="210" s="1"/>
  <c r="F49" i="76"/>
  <c r="F49" i="210" s="1"/>
  <c r="E49" i="76"/>
  <c r="D49" i="210" s="1"/>
  <c r="D49" i="76"/>
  <c r="B49" i="210" s="1"/>
  <c r="E10" i="211" l="1"/>
  <c r="E9" i="211"/>
  <c r="E8" i="211"/>
  <c r="R227" i="208"/>
  <c r="Q227" i="208"/>
  <c r="P227" i="208"/>
  <c r="O227" i="208"/>
  <c r="N227" i="208"/>
  <c r="M227" i="208"/>
  <c r="L227" i="208"/>
  <c r="K227" i="208"/>
  <c r="J227" i="208"/>
  <c r="I227" i="208"/>
  <c r="H227" i="208"/>
  <c r="G227" i="208"/>
  <c r="F227" i="208"/>
  <c r="E227" i="208"/>
  <c r="D227" i="208"/>
  <c r="R189" i="208"/>
  <c r="Q189" i="208"/>
  <c r="P189" i="208"/>
  <c r="O189" i="208"/>
  <c r="N189" i="208"/>
  <c r="M189" i="208"/>
  <c r="L189" i="208"/>
  <c r="K189" i="208"/>
  <c r="J189" i="208"/>
  <c r="I189" i="208"/>
  <c r="H189" i="208"/>
  <c r="G189" i="208"/>
  <c r="F189" i="208"/>
  <c r="E189" i="208"/>
  <c r="D189" i="208"/>
  <c r="R185" i="208"/>
  <c r="Q185" i="208"/>
  <c r="P185" i="208"/>
  <c r="O185" i="208"/>
  <c r="N185" i="208"/>
  <c r="M185" i="208"/>
  <c r="L185" i="208"/>
  <c r="K185" i="208"/>
  <c r="J185" i="208"/>
  <c r="I185" i="208"/>
  <c r="H185" i="208"/>
  <c r="G185" i="208"/>
  <c r="F185" i="208"/>
  <c r="E185" i="208"/>
  <c r="D185" i="208"/>
  <c r="R181" i="208"/>
  <c r="Q181" i="208"/>
  <c r="P181" i="208"/>
  <c r="O181" i="208"/>
  <c r="N181" i="208"/>
  <c r="M181" i="208"/>
  <c r="L181" i="208"/>
  <c r="K181" i="208"/>
  <c r="J181" i="208"/>
  <c r="I181" i="208"/>
  <c r="H181" i="208"/>
  <c r="G181" i="208"/>
  <c r="F181" i="208"/>
  <c r="E181" i="208"/>
  <c r="D181" i="208"/>
  <c r="R177" i="208"/>
  <c r="Q177" i="208"/>
  <c r="P177" i="208"/>
  <c r="O177" i="208"/>
  <c r="N177" i="208"/>
  <c r="M177" i="208"/>
  <c r="L177" i="208"/>
  <c r="K177" i="208"/>
  <c r="J177" i="208"/>
  <c r="I177" i="208"/>
  <c r="H177" i="208"/>
  <c r="G177" i="208"/>
  <c r="F177" i="208"/>
  <c r="E177" i="208"/>
  <c r="D177" i="208"/>
  <c r="R173" i="208"/>
  <c r="Q173" i="208"/>
  <c r="P173" i="208"/>
  <c r="O173" i="208"/>
  <c r="N173" i="208"/>
  <c r="M173" i="208"/>
  <c r="L173" i="208"/>
  <c r="K173" i="208"/>
  <c r="J173" i="208"/>
  <c r="I173" i="208"/>
  <c r="H173" i="208"/>
  <c r="G173" i="208"/>
  <c r="F173" i="208"/>
  <c r="E173" i="208"/>
  <c r="D173" i="208"/>
  <c r="R165" i="208"/>
  <c r="Q165" i="208"/>
  <c r="P165" i="208"/>
  <c r="O165" i="208"/>
  <c r="N165" i="208"/>
  <c r="M165" i="208"/>
  <c r="L165" i="208"/>
  <c r="K165" i="208"/>
  <c r="J165" i="208"/>
  <c r="I165" i="208"/>
  <c r="H165" i="208"/>
  <c r="G165" i="208"/>
  <c r="F165" i="208"/>
  <c r="E165" i="208"/>
  <c r="D165" i="208"/>
  <c r="R161" i="208"/>
  <c r="Q161" i="208"/>
  <c r="P161" i="208"/>
  <c r="O161" i="208"/>
  <c r="N161" i="208"/>
  <c r="M161" i="208"/>
  <c r="L161" i="208"/>
  <c r="K161" i="208"/>
  <c r="J161" i="208"/>
  <c r="I161" i="208"/>
  <c r="H161" i="208"/>
  <c r="G161" i="208"/>
  <c r="F161" i="208"/>
  <c r="E161" i="208"/>
  <c r="D161" i="208"/>
  <c r="R157" i="208"/>
  <c r="Q157" i="208"/>
  <c r="P157" i="208"/>
  <c r="O157" i="208"/>
  <c r="N157" i="208"/>
  <c r="M157" i="208"/>
  <c r="L157" i="208"/>
  <c r="K157" i="208"/>
  <c r="J157" i="208"/>
  <c r="I157" i="208"/>
  <c r="H157" i="208"/>
  <c r="G157" i="208"/>
  <c r="F157" i="208"/>
  <c r="E157" i="208"/>
  <c r="D157" i="208"/>
  <c r="R153" i="208"/>
  <c r="Q153" i="208"/>
  <c r="P153" i="208"/>
  <c r="O153" i="208"/>
  <c r="N153" i="208"/>
  <c r="M153" i="208"/>
  <c r="L153" i="208"/>
  <c r="K153" i="208"/>
  <c r="J153" i="208"/>
  <c r="I153" i="208"/>
  <c r="H153" i="208"/>
  <c r="G153" i="208"/>
  <c r="F153" i="208"/>
  <c r="E153" i="208"/>
  <c r="D153" i="208"/>
  <c r="R149" i="208"/>
  <c r="Q149" i="208"/>
  <c r="P149" i="208"/>
  <c r="O149" i="208"/>
  <c r="N149" i="208"/>
  <c r="M149" i="208"/>
  <c r="L149" i="208"/>
  <c r="K149" i="208"/>
  <c r="J149" i="208"/>
  <c r="I149" i="208"/>
  <c r="H149" i="208"/>
  <c r="G149" i="208"/>
  <c r="F149" i="208"/>
  <c r="E149" i="208"/>
  <c r="D149" i="208"/>
  <c r="R142" i="208"/>
  <c r="Q142" i="208"/>
  <c r="P142" i="208"/>
  <c r="O142" i="208"/>
  <c r="N142" i="208"/>
  <c r="M142" i="208"/>
  <c r="L142" i="208"/>
  <c r="K142" i="208"/>
  <c r="J142" i="208"/>
  <c r="I142" i="208"/>
  <c r="H142" i="208"/>
  <c r="G142" i="208"/>
  <c r="F142" i="208"/>
  <c r="E142" i="208"/>
  <c r="D142" i="208"/>
  <c r="R138" i="208"/>
  <c r="Q138" i="208"/>
  <c r="P138" i="208"/>
  <c r="O138" i="208"/>
  <c r="N138" i="208"/>
  <c r="M138" i="208"/>
  <c r="L138" i="208"/>
  <c r="K138" i="208"/>
  <c r="J138" i="208"/>
  <c r="I138" i="208"/>
  <c r="H138" i="208"/>
  <c r="G138" i="208"/>
  <c r="F138" i="208"/>
  <c r="E138" i="208"/>
  <c r="D138" i="208"/>
  <c r="R134" i="208"/>
  <c r="Q134" i="208"/>
  <c r="P134" i="208"/>
  <c r="O134" i="208"/>
  <c r="N134" i="208"/>
  <c r="M134" i="208"/>
  <c r="L134" i="208"/>
  <c r="K134" i="208"/>
  <c r="J134" i="208"/>
  <c r="I134" i="208"/>
  <c r="H134" i="208"/>
  <c r="G134" i="208"/>
  <c r="F134" i="208"/>
  <c r="E134" i="208"/>
  <c r="D134" i="208"/>
  <c r="R130" i="208"/>
  <c r="Q130" i="208"/>
  <c r="P130" i="208"/>
  <c r="O130" i="208"/>
  <c r="N130" i="208"/>
  <c r="M130" i="208"/>
  <c r="L130" i="208"/>
  <c r="K130" i="208"/>
  <c r="J130" i="208"/>
  <c r="I130" i="208"/>
  <c r="H130" i="208"/>
  <c r="G130" i="208"/>
  <c r="F130" i="208"/>
  <c r="E130" i="208"/>
  <c r="D130" i="208"/>
  <c r="R126" i="208"/>
  <c r="Q126" i="208"/>
  <c r="P126" i="208"/>
  <c r="O126" i="208"/>
  <c r="N126" i="208"/>
  <c r="M126" i="208"/>
  <c r="L126" i="208"/>
  <c r="K126" i="208"/>
  <c r="J126" i="208"/>
  <c r="I126" i="208"/>
  <c r="H126" i="208"/>
  <c r="G126" i="208"/>
  <c r="F126" i="208"/>
  <c r="E126" i="208"/>
  <c r="D126" i="208"/>
  <c r="R119" i="208"/>
  <c r="Q119" i="208"/>
  <c r="P119" i="208"/>
  <c r="O119" i="208"/>
  <c r="N119" i="208"/>
  <c r="M119" i="208"/>
  <c r="L119" i="208"/>
  <c r="K119" i="208"/>
  <c r="J119" i="208"/>
  <c r="I119" i="208"/>
  <c r="H119" i="208"/>
  <c r="G119" i="208"/>
  <c r="F119" i="208"/>
  <c r="E119" i="208"/>
  <c r="R115" i="208"/>
  <c r="Q115" i="208"/>
  <c r="P115" i="208"/>
  <c r="O115" i="208"/>
  <c r="N115" i="208"/>
  <c r="M115" i="208"/>
  <c r="L115" i="208"/>
  <c r="K115" i="208"/>
  <c r="J115" i="208"/>
  <c r="I115" i="208"/>
  <c r="H115" i="208"/>
  <c r="G115" i="208"/>
  <c r="F115" i="208"/>
  <c r="E115" i="208"/>
  <c r="D115" i="208"/>
  <c r="R111" i="208"/>
  <c r="Q111" i="208"/>
  <c r="P111" i="208"/>
  <c r="O111" i="208"/>
  <c r="N111" i="208"/>
  <c r="M111" i="208"/>
  <c r="L111" i="208"/>
  <c r="K111" i="208"/>
  <c r="J111" i="208"/>
  <c r="I111" i="208"/>
  <c r="H111" i="208"/>
  <c r="G111" i="208"/>
  <c r="F111" i="208"/>
  <c r="E111" i="208"/>
  <c r="D111" i="208"/>
  <c r="R107" i="208"/>
  <c r="Q107" i="208"/>
  <c r="P107" i="208"/>
  <c r="O107" i="208"/>
  <c r="N107" i="208"/>
  <c r="M107" i="208"/>
  <c r="L107" i="208"/>
  <c r="K107" i="208"/>
  <c r="J107" i="208"/>
  <c r="I107" i="208"/>
  <c r="H107" i="208"/>
  <c r="G107" i="208"/>
  <c r="F107" i="208"/>
  <c r="E107" i="208"/>
  <c r="D107" i="208"/>
  <c r="R103" i="208"/>
  <c r="Q103" i="208"/>
  <c r="P103" i="208"/>
  <c r="O103" i="208"/>
  <c r="N103" i="208"/>
  <c r="M103" i="208"/>
  <c r="L103" i="208"/>
  <c r="K103" i="208"/>
  <c r="J103" i="208"/>
  <c r="I103" i="208"/>
  <c r="H103" i="208"/>
  <c r="G103" i="208"/>
  <c r="F103" i="208"/>
  <c r="E103" i="208"/>
  <c r="D103" i="208"/>
  <c r="R96" i="208"/>
  <c r="Q96" i="208"/>
  <c r="P96" i="208"/>
  <c r="O96" i="208"/>
  <c r="N96" i="208"/>
  <c r="M96" i="208"/>
  <c r="L96" i="208"/>
  <c r="K96" i="208"/>
  <c r="J96" i="208"/>
  <c r="I96" i="208"/>
  <c r="H96" i="208"/>
  <c r="G96" i="208"/>
  <c r="F96" i="208"/>
  <c r="E96" i="208"/>
  <c r="D96" i="208"/>
  <c r="R73" i="208"/>
  <c r="Q73" i="208"/>
  <c r="P73" i="208"/>
  <c r="O73" i="208"/>
  <c r="N73" i="208"/>
  <c r="M73" i="208"/>
  <c r="L73" i="208"/>
  <c r="K73" i="208"/>
  <c r="J73" i="208"/>
  <c r="I73" i="208"/>
  <c r="H73" i="208"/>
  <c r="G73" i="208"/>
  <c r="F73" i="208"/>
  <c r="E73" i="208"/>
  <c r="D73" i="208"/>
  <c r="R69" i="208"/>
  <c r="Q69" i="208"/>
  <c r="P69" i="208"/>
  <c r="O69" i="208"/>
  <c r="N69" i="208"/>
  <c r="M69" i="208"/>
  <c r="L69" i="208"/>
  <c r="K69" i="208"/>
  <c r="J69" i="208"/>
  <c r="I69" i="208"/>
  <c r="H69" i="208"/>
  <c r="G69" i="208"/>
  <c r="F69" i="208"/>
  <c r="E69" i="208"/>
  <c r="D69" i="208"/>
  <c r="R65" i="208"/>
  <c r="Q65" i="208"/>
  <c r="P65" i="208"/>
  <c r="O65" i="208"/>
  <c r="N65" i="208"/>
  <c r="M65" i="208"/>
  <c r="L65" i="208"/>
  <c r="K65" i="208"/>
  <c r="J65" i="208"/>
  <c r="I65" i="208"/>
  <c r="H65" i="208"/>
  <c r="G65" i="208"/>
  <c r="F65" i="208"/>
  <c r="E65" i="208"/>
  <c r="D65" i="208"/>
  <c r="R61" i="208"/>
  <c r="Q61" i="208"/>
  <c r="P61" i="208"/>
  <c r="O61" i="208"/>
  <c r="N61" i="208"/>
  <c r="M61" i="208"/>
  <c r="L61" i="208"/>
  <c r="K61" i="208"/>
  <c r="J61" i="208"/>
  <c r="I61" i="208"/>
  <c r="H61" i="208"/>
  <c r="G61" i="208"/>
  <c r="F61" i="208"/>
  <c r="E61" i="208"/>
  <c r="D61" i="208"/>
  <c r="R57" i="208"/>
  <c r="Q57" i="208"/>
  <c r="P57" i="208"/>
  <c r="O57" i="208"/>
  <c r="N57" i="208"/>
  <c r="M57" i="208"/>
  <c r="L57" i="208"/>
  <c r="K57" i="208"/>
  <c r="J57" i="208"/>
  <c r="I57" i="208"/>
  <c r="H57" i="208"/>
  <c r="G57" i="208"/>
  <c r="F57" i="208"/>
  <c r="E57" i="208"/>
  <c r="R50" i="208"/>
  <c r="Q50" i="208"/>
  <c r="P50" i="208"/>
  <c r="O50" i="208"/>
  <c r="N50" i="208"/>
  <c r="M50" i="208"/>
  <c r="L50" i="208"/>
  <c r="K50" i="208"/>
  <c r="J50" i="208"/>
  <c r="I50" i="208"/>
  <c r="H50" i="208"/>
  <c r="G50" i="208"/>
  <c r="F50" i="208"/>
  <c r="E50" i="208"/>
  <c r="D50" i="208"/>
  <c r="R46" i="208"/>
  <c r="Q46" i="208"/>
  <c r="P46" i="208"/>
  <c r="O46" i="208"/>
  <c r="N46" i="208"/>
  <c r="M46" i="208"/>
  <c r="L46" i="208"/>
  <c r="K46" i="208"/>
  <c r="J46" i="208"/>
  <c r="I46" i="208"/>
  <c r="H46" i="208"/>
  <c r="G46" i="208"/>
  <c r="F46" i="208"/>
  <c r="E46" i="208"/>
  <c r="D46" i="208"/>
  <c r="R42" i="208"/>
  <c r="Q42" i="208"/>
  <c r="P42" i="208"/>
  <c r="O42" i="208"/>
  <c r="N42" i="208"/>
  <c r="M42" i="208"/>
  <c r="L42" i="208"/>
  <c r="K42" i="208"/>
  <c r="J42" i="208"/>
  <c r="I42" i="208"/>
  <c r="H42" i="208"/>
  <c r="G42" i="208"/>
  <c r="F42" i="208"/>
  <c r="E42" i="208"/>
  <c r="R38" i="208"/>
  <c r="Q38" i="208"/>
  <c r="P38" i="208"/>
  <c r="O38" i="208"/>
  <c r="N38" i="208"/>
  <c r="M38" i="208"/>
  <c r="L38" i="208"/>
  <c r="K38" i="208"/>
  <c r="J38" i="208"/>
  <c r="I38" i="208"/>
  <c r="H38" i="208"/>
  <c r="G38" i="208"/>
  <c r="F38" i="208"/>
  <c r="E38" i="208"/>
  <c r="D38" i="208"/>
  <c r="R34" i="208"/>
  <c r="Q34" i="208"/>
  <c r="P34" i="208"/>
  <c r="O34" i="208"/>
  <c r="N34" i="208"/>
  <c r="M34" i="208"/>
  <c r="L34" i="208"/>
  <c r="K34" i="208"/>
  <c r="J34" i="208"/>
  <c r="I34" i="208"/>
  <c r="H34" i="208"/>
  <c r="G34" i="208"/>
  <c r="F34" i="208"/>
  <c r="E34" i="208"/>
  <c r="R27" i="208"/>
  <c r="Q27" i="208"/>
  <c r="P27" i="208"/>
  <c r="O27" i="208"/>
  <c r="N27" i="208"/>
  <c r="M27" i="208"/>
  <c r="L27" i="208"/>
  <c r="K27" i="208"/>
  <c r="J27" i="208"/>
  <c r="I27" i="208"/>
  <c r="H27" i="208"/>
  <c r="G27" i="208"/>
  <c r="F27" i="208"/>
  <c r="E27" i="208"/>
  <c r="D27" i="208"/>
  <c r="R23" i="208"/>
  <c r="Q23" i="208"/>
  <c r="P23" i="208"/>
  <c r="O23" i="208"/>
  <c r="N23" i="208"/>
  <c r="M23" i="208"/>
  <c r="L23" i="208"/>
  <c r="K23" i="208"/>
  <c r="J23" i="208"/>
  <c r="I23" i="208"/>
  <c r="H23" i="208"/>
  <c r="G23" i="208"/>
  <c r="F23" i="208"/>
  <c r="E23" i="208"/>
  <c r="D23" i="208"/>
  <c r="R19" i="208"/>
  <c r="Q19" i="208"/>
  <c r="P19" i="208"/>
  <c r="O19" i="208"/>
  <c r="N19" i="208"/>
  <c r="M19" i="208"/>
  <c r="L19" i="208"/>
  <c r="K19" i="208"/>
  <c r="J19" i="208"/>
  <c r="I19" i="208"/>
  <c r="H19" i="208"/>
  <c r="G19" i="208"/>
  <c r="F19" i="208"/>
  <c r="E19" i="208"/>
  <c r="R15" i="208"/>
  <c r="Q15" i="208"/>
  <c r="P15" i="208"/>
  <c r="O15" i="208"/>
  <c r="N15" i="208"/>
  <c r="M15" i="208"/>
  <c r="L15" i="208"/>
  <c r="K15" i="208"/>
  <c r="J15" i="208"/>
  <c r="I15" i="208"/>
  <c r="H15" i="208"/>
  <c r="G15" i="208"/>
  <c r="F15" i="208"/>
  <c r="E15" i="208"/>
  <c r="R11" i="208"/>
  <c r="Q11" i="208"/>
  <c r="P11" i="208"/>
  <c r="O11" i="208"/>
  <c r="N11" i="208"/>
  <c r="M11" i="208"/>
  <c r="L11" i="208"/>
  <c r="K11" i="208"/>
  <c r="J11" i="208"/>
  <c r="I11" i="208"/>
  <c r="H11" i="208"/>
  <c r="G11" i="208"/>
  <c r="F11" i="208"/>
  <c r="E11" i="208"/>
  <c r="D11" i="208"/>
  <c r="B12" i="211" l="1"/>
  <c r="D15" i="210"/>
  <c r="H15" i="210"/>
  <c r="L15" i="210"/>
  <c r="P15" i="210"/>
  <c r="T15" i="210"/>
  <c r="X15" i="210"/>
  <c r="AB15" i="210"/>
  <c r="F15" i="210"/>
  <c r="J15" i="210"/>
  <c r="N15" i="210"/>
  <c r="R15" i="210"/>
  <c r="V15" i="210"/>
  <c r="Z15" i="210"/>
  <c r="AD15" i="210"/>
  <c r="B15" i="211"/>
  <c r="C25" i="214"/>
  <c r="B15" i="210"/>
  <c r="P28" i="208"/>
  <c r="P166" i="208"/>
  <c r="J51" i="208"/>
  <c r="O143" i="208"/>
  <c r="E143" i="208"/>
  <c r="J143" i="208"/>
  <c r="L28" i="208"/>
  <c r="F97" i="208"/>
  <c r="J97" i="208"/>
  <c r="N97" i="208"/>
  <c r="R97" i="208"/>
  <c r="G97" i="208"/>
  <c r="K97" i="208"/>
  <c r="O97" i="208"/>
  <c r="E97" i="208"/>
  <c r="G120" i="208"/>
  <c r="E28" i="208"/>
  <c r="K74" i="208"/>
  <c r="O74" i="208"/>
  <c r="L74" i="208"/>
  <c r="E74" i="208"/>
  <c r="M51" i="208"/>
  <c r="Q97" i="208"/>
  <c r="O28" i="208"/>
  <c r="I97" i="208"/>
  <c r="I143" i="208"/>
  <c r="M143" i="208"/>
  <c r="D166" i="208"/>
  <c r="C11" i="214" s="1"/>
  <c r="H166" i="208"/>
  <c r="L166" i="208"/>
  <c r="E166" i="208"/>
  <c r="I166" i="208"/>
  <c r="M166" i="208"/>
  <c r="Q166" i="208"/>
  <c r="G166" i="208"/>
  <c r="K166" i="208"/>
  <c r="P74" i="208"/>
  <c r="D28" i="208"/>
  <c r="C5" i="214" s="1"/>
  <c r="H28" i="208"/>
  <c r="I28" i="208"/>
  <c r="M28" i="208"/>
  <c r="Q28" i="208"/>
  <c r="G28" i="208"/>
  <c r="K28" i="208"/>
  <c r="F51" i="208"/>
  <c r="N51" i="208"/>
  <c r="R51" i="208"/>
  <c r="G51" i="208"/>
  <c r="K51" i="208"/>
  <c r="O51" i="208"/>
  <c r="E51" i="208"/>
  <c r="I51" i="208"/>
  <c r="F143" i="208"/>
  <c r="N143" i="208"/>
  <c r="R143" i="208"/>
  <c r="G143" i="208"/>
  <c r="K143" i="208"/>
  <c r="O166" i="208"/>
  <c r="F190" i="208"/>
  <c r="J190" i="208"/>
  <c r="N190" i="208"/>
  <c r="R190" i="208"/>
  <c r="G190" i="208"/>
  <c r="K190" i="208"/>
  <c r="O190" i="208"/>
  <c r="E190" i="208"/>
  <c r="I190" i="208"/>
  <c r="D74" i="208"/>
  <c r="C7" i="214" s="1"/>
  <c r="H74" i="208"/>
  <c r="I74" i="208"/>
  <c r="M74" i="208"/>
  <c r="Q74" i="208"/>
  <c r="G74" i="208"/>
  <c r="M97" i="208"/>
  <c r="D120" i="208"/>
  <c r="C9" i="214" s="1"/>
  <c r="H120" i="208"/>
  <c r="L120" i="208"/>
  <c r="P120" i="208"/>
  <c r="E120" i="208"/>
  <c r="I120" i="208"/>
  <c r="M120" i="208"/>
  <c r="Q120" i="208"/>
  <c r="K120" i="208"/>
  <c r="Q143" i="208"/>
  <c r="Q51" i="208"/>
  <c r="O120" i="208"/>
  <c r="M190" i="208"/>
  <c r="Q190" i="208"/>
  <c r="F28" i="208"/>
  <c r="J28" i="208"/>
  <c r="N28" i="208"/>
  <c r="R28" i="208"/>
  <c r="D51" i="208"/>
  <c r="C6" i="214" s="1"/>
  <c r="H51" i="208"/>
  <c r="L51" i="208"/>
  <c r="P51" i="208"/>
  <c r="F74" i="208"/>
  <c r="J74" i="208"/>
  <c r="N74" i="208"/>
  <c r="R74" i="208"/>
  <c r="D97" i="208"/>
  <c r="C8" i="214" s="1"/>
  <c r="H97" i="208"/>
  <c r="L97" i="208"/>
  <c r="P97" i="208"/>
  <c r="F120" i="208"/>
  <c r="J120" i="208"/>
  <c r="N120" i="208"/>
  <c r="R120" i="208"/>
  <c r="D143" i="208"/>
  <c r="C10" i="214" s="1"/>
  <c r="H143" i="208"/>
  <c r="L143" i="208"/>
  <c r="P143" i="208"/>
  <c r="F166" i="208"/>
  <c r="J166" i="208"/>
  <c r="N166" i="208"/>
  <c r="R166" i="208"/>
  <c r="D190" i="208"/>
  <c r="H190" i="208"/>
  <c r="L190" i="208"/>
  <c r="P190" i="208"/>
  <c r="P47" i="207"/>
  <c r="O47" i="207"/>
  <c r="N47" i="207"/>
  <c r="M47" i="207"/>
  <c r="L47" i="207"/>
  <c r="K47" i="207"/>
  <c r="J47" i="207"/>
  <c r="I47" i="207"/>
  <c r="H47" i="207"/>
  <c r="G47" i="207"/>
  <c r="F47" i="207"/>
  <c r="E47" i="207"/>
  <c r="D47" i="207"/>
  <c r="C47" i="207"/>
  <c r="B47" i="207"/>
  <c r="Q46" i="207"/>
  <c r="Q45" i="207"/>
  <c r="Q44" i="207"/>
  <c r="Q43" i="207"/>
  <c r="Q42" i="207"/>
  <c r="Q41" i="207"/>
  <c r="Q40" i="207"/>
  <c r="Q39" i="207"/>
  <c r="Q38" i="207"/>
  <c r="Q37" i="207"/>
  <c r="Q36" i="207"/>
  <c r="Q35" i="207"/>
  <c r="Q34" i="207"/>
  <c r="Q33" i="207"/>
  <c r="Q32" i="207"/>
  <c r="Q31" i="207"/>
  <c r="Q30" i="207"/>
  <c r="Q47" i="207" s="1"/>
  <c r="Q29" i="207"/>
  <c r="Q28" i="207"/>
  <c r="Q27" i="207"/>
  <c r="P25" i="207"/>
  <c r="O25" i="207"/>
  <c r="N25" i="207"/>
  <c r="M25" i="207"/>
  <c r="L25" i="207"/>
  <c r="K25" i="207"/>
  <c r="J25" i="207"/>
  <c r="I25" i="207"/>
  <c r="H25" i="207"/>
  <c r="G25" i="207"/>
  <c r="F25" i="207"/>
  <c r="E25" i="207"/>
  <c r="D25" i="207"/>
  <c r="C25" i="207"/>
  <c r="B25" i="207"/>
  <c r="Q24" i="207"/>
  <c r="Q23" i="207"/>
  <c r="Q22" i="207"/>
  <c r="Q21" i="207"/>
  <c r="Q20" i="207"/>
  <c r="Q19" i="207"/>
  <c r="Q18" i="207"/>
  <c r="Q17" i="207"/>
  <c r="Q16" i="207"/>
  <c r="Q15" i="207"/>
  <c r="Q14" i="207"/>
  <c r="Q13" i="207"/>
  <c r="Q12" i="207"/>
  <c r="Q11" i="207"/>
  <c r="Q10" i="207"/>
  <c r="Q9" i="207"/>
  <c r="Q8" i="207"/>
  <c r="Q7" i="207"/>
  <c r="Q6" i="207"/>
  <c r="Q5" i="207"/>
  <c r="C10" i="238" l="1"/>
  <c r="C3" i="238" s="1"/>
  <c r="C19" i="238"/>
  <c r="J12" i="210"/>
  <c r="N10" i="210"/>
  <c r="J9" i="210"/>
  <c r="N8" i="210"/>
  <c r="N6" i="210"/>
  <c r="Z5" i="210"/>
  <c r="AD4" i="210"/>
  <c r="R12" i="210"/>
  <c r="V10" i="210"/>
  <c r="F10" i="210"/>
  <c r="R9" i="210"/>
  <c r="V8" i="210"/>
  <c r="F8" i="210"/>
  <c r="R7" i="210"/>
  <c r="V6" i="210"/>
  <c r="F6" i="210"/>
  <c r="R5" i="210"/>
  <c r="V4" i="210"/>
  <c r="F4" i="210"/>
  <c r="AB12" i="210"/>
  <c r="T12" i="210"/>
  <c r="AB5" i="210"/>
  <c r="P8" i="210"/>
  <c r="T8" i="210"/>
  <c r="D8" i="210"/>
  <c r="R8" i="210"/>
  <c r="H6" i="210"/>
  <c r="T6" i="210"/>
  <c r="J6" i="210"/>
  <c r="L12" i="210"/>
  <c r="X12" i="210"/>
  <c r="H12" i="210"/>
  <c r="V12" i="210"/>
  <c r="F12" i="210"/>
  <c r="P9" i="210"/>
  <c r="AD9" i="210"/>
  <c r="F9" i="210"/>
  <c r="D5" i="210"/>
  <c r="P5" i="210"/>
  <c r="AD5" i="210"/>
  <c r="F5" i="210"/>
  <c r="H4" i="210"/>
  <c r="T4" i="210"/>
  <c r="J4" i="210"/>
  <c r="P10" i="210"/>
  <c r="AB10" i="210"/>
  <c r="L10" i="210"/>
  <c r="R10" i="210"/>
  <c r="L9" i="210"/>
  <c r="X4" i="210"/>
  <c r="AB7" i="210"/>
  <c r="D6" i="210"/>
  <c r="X6" i="210"/>
  <c r="P7" i="210"/>
  <c r="AD7" i="210"/>
  <c r="N7" i="210"/>
  <c r="R4" i="210"/>
  <c r="N9" i="210"/>
  <c r="X9" i="210"/>
  <c r="Z10" i="210"/>
  <c r="B14" i="211"/>
  <c r="Z12" i="210"/>
  <c r="AD10" i="210"/>
  <c r="Z9" i="210"/>
  <c r="AD8" i="210"/>
  <c r="Z7" i="210"/>
  <c r="AD6" i="210"/>
  <c r="J5" i="210"/>
  <c r="N4" i="210"/>
  <c r="X8" i="210"/>
  <c r="AB9" i="210"/>
  <c r="AB8" i="210"/>
  <c r="L8" i="210"/>
  <c r="Z8" i="210"/>
  <c r="J8" i="210"/>
  <c r="T7" i="210"/>
  <c r="AB6" i="210"/>
  <c r="L6" i="210"/>
  <c r="D12" i="210"/>
  <c r="P12" i="210"/>
  <c r="AD12" i="210"/>
  <c r="N12" i="210"/>
  <c r="X10" i="210"/>
  <c r="H9" i="210"/>
  <c r="V9" i="210"/>
  <c r="L5" i="210"/>
  <c r="X5" i="210"/>
  <c r="H5" i="210"/>
  <c r="V5" i="210"/>
  <c r="P4" i="210"/>
  <c r="AB4" i="210"/>
  <c r="L4" i="210"/>
  <c r="Z6" i="210"/>
  <c r="H10" i="210"/>
  <c r="T10" i="210"/>
  <c r="D10" i="210"/>
  <c r="J10" i="210"/>
  <c r="T9" i="210"/>
  <c r="L7" i="210"/>
  <c r="T5" i="210"/>
  <c r="R6" i="210"/>
  <c r="P6" i="210"/>
  <c r="D4" i="210"/>
  <c r="H8" i="210"/>
  <c r="X7" i="210"/>
  <c r="V7" i="210"/>
  <c r="D9" i="210"/>
  <c r="N5" i="210"/>
  <c r="Z4" i="210"/>
  <c r="J7" i="210"/>
  <c r="H7" i="210"/>
  <c r="C18" i="214"/>
  <c r="B8" i="210"/>
  <c r="C20" i="214"/>
  <c r="B10" i="210"/>
  <c r="C22" i="214"/>
  <c r="B12" i="210"/>
  <c r="C19" i="214"/>
  <c r="B9" i="210"/>
  <c r="C17" i="214"/>
  <c r="B7" i="210"/>
  <c r="C15" i="214"/>
  <c r="B5" i="210"/>
  <c r="C16" i="214"/>
  <c r="B6" i="210"/>
  <c r="C14" i="214"/>
  <c r="B4" i="210"/>
  <c r="Q25" i="207"/>
  <c r="B3" i="211" l="1"/>
  <c r="B5" i="211"/>
  <c r="B4" i="211"/>
  <c r="B8" i="211"/>
  <c r="B11" i="211"/>
  <c r="B9" i="211"/>
  <c r="B7" i="211"/>
  <c r="B6" i="211"/>
  <c r="C3" i="214"/>
  <c r="S2" i="214"/>
  <c r="R18" i="72"/>
  <c r="Q18" i="72"/>
  <c r="P18" i="72"/>
  <c r="O18" i="72"/>
  <c r="N18" i="72"/>
  <c r="M18" i="72"/>
  <c r="R11" i="72"/>
  <c r="Q11" i="72"/>
  <c r="P11" i="72"/>
  <c r="O11" i="72"/>
  <c r="N11" i="72"/>
  <c r="M11" i="72"/>
  <c r="Y18" i="72"/>
  <c r="X18" i="72"/>
  <c r="W18" i="72"/>
  <c r="V18" i="72"/>
  <c r="U18" i="72"/>
  <c r="T18" i="72"/>
  <c r="S18" i="72"/>
  <c r="T11" i="72"/>
  <c r="U11" i="72"/>
  <c r="V11" i="72"/>
  <c r="W11" i="72"/>
  <c r="X11" i="72"/>
  <c r="Y11" i="72"/>
  <c r="S11" i="72"/>
  <c r="L18" i="72"/>
  <c r="K18" i="72"/>
  <c r="J18" i="72"/>
  <c r="I18" i="72"/>
  <c r="H18" i="72"/>
  <c r="G18" i="72"/>
  <c r="F18" i="72"/>
  <c r="E18" i="72"/>
  <c r="D18" i="72"/>
  <c r="E11" i="72"/>
  <c r="F11" i="72"/>
  <c r="G11" i="72"/>
  <c r="H11" i="72"/>
  <c r="I11" i="72"/>
  <c r="J11" i="72"/>
  <c r="K11" i="72"/>
  <c r="L11" i="72"/>
  <c r="D11" i="72"/>
  <c r="C1" i="177"/>
  <c r="C2" i="177"/>
  <c r="C2" i="76"/>
  <c r="C1" i="76"/>
  <c r="C2" i="72"/>
  <c r="C1" i="72"/>
  <c r="B29" i="210" l="1"/>
  <c r="B28" i="211" s="1"/>
</calcChain>
</file>

<file path=xl/comments1.xml><?xml version="1.0" encoding="utf-8"?>
<comments xmlns="http://schemas.openxmlformats.org/spreadsheetml/2006/main">
  <authors>
    <author>Julie Moen</author>
    <author>Audra</author>
  </authors>
  <commentList>
    <comment ref="C7" authorId="0">
      <text>
        <r>
          <rPr>
            <b/>
            <sz val="9"/>
            <color indexed="81"/>
            <rFont val="Tahoma"/>
            <family val="2"/>
          </rPr>
          <t>Explore the power of photography</t>
        </r>
        <r>
          <rPr>
            <sz val="9"/>
            <color indexed="81"/>
            <rFont val="Tahoma"/>
            <family val="2"/>
          </rPr>
          <t xml:space="preserve"> Your goal in this badge is to tell a story important to you through photos. So before you delve into the technicalities of your camera and learn basic skills, use this step to explore the stories that photgraphy can tell.</t>
        </r>
      </text>
    </comment>
    <comment ref="C8" authorId="1">
      <text>
        <r>
          <rPr>
            <sz val="9"/>
            <color indexed="81"/>
            <rFont val="Tahoma"/>
            <family val="2"/>
          </rPr>
          <t>Look at each photo without reading the accompanying text and see if you can "read" the story it tells. Note what makes at least 20 photos powerful, so you can try the techniques. If you can, gather reprodcutions of your  favorites to keep for reference.</t>
        </r>
      </text>
    </comment>
    <comment ref="C9" authorId="1">
      <text>
        <r>
          <rPr>
            <b/>
            <sz val="9"/>
            <color indexed="81"/>
            <rFont val="Tahoma"/>
            <family val="2"/>
          </rPr>
          <t xml:space="preserve">Create a photography timeline. </t>
        </r>
        <r>
          <rPr>
            <sz val="9"/>
            <color indexed="81"/>
            <rFont val="Tahoma"/>
            <family val="2"/>
          </rPr>
          <t>Make a timeline to show how photography has changed over the years, including at least 10 major moments in photography history. Then, find 10 or more photogaphs that are especially meaningful to you, research who took them and when, and add them to your timeline. Choose photos whose stories will help you develop ideas of your own.</t>
        </r>
      </text>
    </comment>
    <comment ref="C10" authorId="1">
      <text>
        <r>
          <rPr>
            <b/>
            <sz val="9"/>
            <color indexed="81"/>
            <rFont val="Tahoma"/>
            <family val="2"/>
          </rPr>
          <t>Make sticky-note comics.</t>
        </r>
        <r>
          <rPr>
            <sz val="9"/>
            <color indexed="81"/>
            <rFont val="Tahoma"/>
            <family val="2"/>
          </rPr>
          <t xml:space="preserve"> Get the hang of comic stories by drawing one of these on a sticky note (rough, rough sketching, remember!):
</t>
        </r>
        <r>
          <rPr>
            <sz val="9"/>
            <color indexed="81"/>
            <rFont val="Wingdings"/>
            <charset val="2"/>
          </rPr>
          <t></t>
        </r>
        <r>
          <rPr>
            <sz val="9"/>
            <color indexed="81"/>
            <rFont val="Tahoma"/>
            <family val="2"/>
          </rPr>
          <t xml:space="preserve">a dog floating on a raft
</t>
        </r>
        <r>
          <rPr>
            <sz val="9"/>
            <color indexed="81"/>
            <rFont val="Wingdings"/>
            <charset val="2"/>
          </rPr>
          <t></t>
        </r>
        <r>
          <rPr>
            <sz val="9"/>
            <color indexed="81"/>
            <rFont val="Tahoma"/>
            <family val="2"/>
          </rPr>
          <t xml:space="preserve">a hawk diving
</t>
        </r>
        <r>
          <rPr>
            <sz val="9"/>
            <color indexed="81"/>
            <rFont val="Wingdings"/>
            <charset val="2"/>
          </rPr>
          <t></t>
        </r>
        <r>
          <rPr>
            <sz val="9"/>
            <color indexed="81"/>
            <rFont val="Tahoma"/>
            <family val="2"/>
          </rPr>
          <t xml:space="preserve">a girl at bat
Take another sticky note and add:
</t>
        </r>
        <r>
          <rPr>
            <sz val="9"/>
            <color indexed="81"/>
            <rFont val="Wingdings"/>
            <charset val="2"/>
          </rPr>
          <t></t>
        </r>
        <r>
          <rPr>
            <sz val="9"/>
            <color indexed="81"/>
            <rFont val="Tahoma"/>
            <family val="2"/>
          </rPr>
          <t xml:space="preserve">the cat that's swimming past the dog
</t>
        </r>
        <r>
          <rPr>
            <sz val="9"/>
            <color indexed="81"/>
            <rFont val="Wingdings"/>
            <charset val="2"/>
          </rPr>
          <t></t>
        </r>
        <r>
          <rPr>
            <sz val="9"/>
            <color indexed="81"/>
            <rFont val="Tahoma"/>
            <family val="2"/>
          </rPr>
          <t xml:space="preserve">the prey the hawk is diving for
</t>
        </r>
        <r>
          <rPr>
            <sz val="9"/>
            <color indexed="81"/>
            <rFont val="Wingdings"/>
            <charset val="2"/>
          </rPr>
          <t></t>
        </r>
        <r>
          <rPr>
            <sz val="9"/>
            <color indexed="81"/>
            <rFont val="Tahoma"/>
            <family val="2"/>
          </rPr>
          <t xml:space="preserve">the ball the girl is trying to hit
Now, take a third sticky note and add another element to each panel:
</t>
        </r>
        <r>
          <rPr>
            <sz val="9"/>
            <color indexed="81"/>
            <rFont val="Wingdings"/>
            <charset val="2"/>
          </rPr>
          <t></t>
        </r>
        <r>
          <rPr>
            <sz val="9"/>
            <color indexed="81"/>
            <rFont val="Tahoma"/>
            <family val="2"/>
          </rPr>
          <t xml:space="preserve">another cat chasing the first cat that's swimming past the dog
</t>
        </r>
        <r>
          <rPr>
            <sz val="9"/>
            <color indexed="81"/>
            <rFont val="Wingdings"/>
            <charset val="2"/>
          </rPr>
          <t></t>
        </r>
        <r>
          <rPr>
            <sz val="9"/>
            <color indexed="81"/>
            <rFont val="Tahoma"/>
            <family val="2"/>
          </rPr>
          <t xml:space="preserve">a larger hawk after the prey the hawk is diving for
</t>
        </r>
        <r>
          <rPr>
            <sz val="9"/>
            <color indexed="81"/>
            <rFont val="Wingdings"/>
            <charset val="2"/>
          </rPr>
          <t></t>
        </r>
        <r>
          <rPr>
            <sz val="9"/>
            <color indexed="81"/>
            <rFont val="Tahoma"/>
            <family val="2"/>
          </rPr>
          <t>the catcher waiting for the ball the girl is trying to hit
Now, imagine how these could be turned into a comic story. Then make up a story with friends.
FOR MORE FUN: Draw all nine scenarios and make them tell one story!</t>
        </r>
      </text>
    </comment>
    <comment ref="C11" authorId="0">
      <text>
        <r>
          <rPr>
            <b/>
            <sz val="9"/>
            <color indexed="81"/>
            <rFont val="Tahoma"/>
            <family val="2"/>
          </rPr>
          <t xml:space="preserve">Focus on composition: Shoot five landscapes </t>
        </r>
        <r>
          <rPr>
            <sz val="9"/>
            <color indexed="81"/>
            <rFont val="Tahoma"/>
            <family val="2"/>
          </rPr>
          <t>Now, it's time to get into photo basics! Do a little reseach into the four elements of composition: the "rule of thirds," framing, depth, and lead lines. When you photograph your landscapes, keep composition guidelines in mind.</t>
        </r>
      </text>
    </comment>
    <comment ref="C12" authorId="1">
      <text>
        <r>
          <rPr>
            <b/>
            <sz val="9"/>
            <color indexed="81"/>
            <rFont val="Tahoma"/>
            <family val="2"/>
          </rPr>
          <t xml:space="preserve">Capture a day in the life. </t>
        </r>
        <r>
          <rPr>
            <sz val="9"/>
            <color indexed="81"/>
            <rFont val="Tahoma"/>
            <family val="2"/>
          </rPr>
          <t>Shoot one scene at five intervals throughout one day. If there are people in the scene, how can you turn them into part of the landscape.</t>
        </r>
      </text>
    </comment>
    <comment ref="C13" authorId="0">
      <text>
        <r>
          <rPr>
            <b/>
            <sz val="9"/>
            <color indexed="81"/>
            <rFont val="Tahoma"/>
            <family val="2"/>
          </rPr>
          <t xml:space="preserve">Photograph weather patterns. </t>
        </r>
        <r>
          <rPr>
            <sz val="9"/>
            <color indexed="81"/>
            <rFont val="Tahoma"/>
            <family val="2"/>
          </rPr>
          <t>Is a strom coming in? Take five photos at different stages - before, during, and after the storm.</t>
        </r>
      </text>
    </comment>
    <comment ref="C14" authorId="1">
      <text>
        <r>
          <rPr>
            <b/>
            <sz val="9"/>
            <color indexed="81"/>
            <rFont val="Tahoma"/>
            <family val="2"/>
          </rPr>
          <t>Take 5 photos form a different vantage point.</t>
        </r>
        <r>
          <rPr>
            <sz val="9"/>
            <color indexed="81"/>
            <rFont val="Tahoma"/>
            <family val="2"/>
          </rPr>
          <t xml:space="preserve"> Try to shoot images from above, below, or at some other angle. You might capture the landscape in a 360-degree panorama.</t>
        </r>
      </text>
    </comment>
    <comment ref="C15" authorId="0">
      <text>
        <r>
          <rPr>
            <b/>
            <sz val="9"/>
            <color indexed="81"/>
            <rFont val="Tahoma"/>
            <family val="2"/>
          </rPr>
          <t xml:space="preserve">Focus on light: Shoot five portraits or still lifes </t>
        </r>
        <r>
          <rPr>
            <sz val="9"/>
            <color indexed="81"/>
            <rFont val="Tahoma"/>
            <family val="2"/>
          </rPr>
          <t>What features do you want to capture about a person: her fashion sense, her love or serenity? What features of an object do you want to showcase: a vase's smooth surface, a cactus's sping texture? As you take five partraits or still-life scenes, experiment with light to see how it can help you emphasize the features you choose. Try flash, natural light, using a flash outdoors, or a light source you create.</t>
        </r>
      </text>
    </comment>
    <comment ref="C16" authorId="1">
      <text>
        <r>
          <rPr>
            <b/>
            <sz val="9"/>
            <color indexed="81"/>
            <rFont val="Tahoma"/>
            <family val="2"/>
          </rPr>
          <t xml:space="preserve">Invite friends to a shoot day. </t>
        </r>
        <r>
          <rPr>
            <sz val="9"/>
            <color indexed="81"/>
            <rFont val="Tahoma"/>
            <family val="2"/>
          </rPr>
          <t>Set it up with fun locations, wardrobe, and props, and lay around with the placement of people and objects to create your five shots.</t>
        </r>
      </text>
    </comment>
    <comment ref="C17" authorId="1">
      <text>
        <r>
          <rPr>
            <b/>
            <sz val="9"/>
            <color indexed="81"/>
            <rFont val="Tahoma"/>
            <family val="2"/>
          </rPr>
          <t xml:space="preserve">Capture the same person or object from five different perspectives. </t>
        </r>
        <r>
          <rPr>
            <sz val="9"/>
            <color indexed="81"/>
            <rFont val="Tahoma"/>
            <family val="2"/>
          </rPr>
          <t xml:space="preserve"> You might play around with more than light: What about distance from the object(s), zoom, and angle? If you're taking portraits, experiment with posed and candid shots.</t>
        </r>
      </text>
    </comment>
    <comment ref="C18" authorId="1">
      <text>
        <r>
          <rPr>
            <b/>
            <sz val="9"/>
            <color indexed="81"/>
            <rFont val="Tahoma"/>
            <family val="2"/>
          </rPr>
          <t>Grow your image.</t>
        </r>
        <r>
          <rPr>
            <sz val="9"/>
            <color indexed="81"/>
            <rFont val="Tahoma"/>
            <family val="2"/>
          </rPr>
          <t xml:space="preserve"> Start small and photograph one person or item, then begin to add others, so your image "grows" in each of your five photos. See how the light affects its shadows and shapes, and how different textures and colors interact.</t>
        </r>
      </text>
    </comment>
    <comment ref="C19" authorId="0">
      <text>
        <r>
          <rPr>
            <b/>
            <sz val="9"/>
            <color indexed="81"/>
            <rFont val="Tahoma"/>
            <family val="2"/>
          </rPr>
          <t xml:space="preserve">Focus on motion: Shoot five acion shots </t>
        </r>
        <r>
          <rPr>
            <sz val="9"/>
            <color indexed="81"/>
            <rFont val="Tahoma"/>
            <family val="2"/>
          </rPr>
          <t>Try to stop motion and retain a strong sense of movement by doing one of the choices below.</t>
        </r>
      </text>
    </comment>
    <comment ref="C20" authorId="1">
      <text>
        <r>
          <rPr>
            <b/>
            <sz val="9"/>
            <color indexed="81"/>
            <rFont val="Tahoma"/>
            <family val="2"/>
          </rPr>
          <t>Take photos of a group or an individual in motion.</t>
        </r>
        <r>
          <rPr>
            <sz val="9"/>
            <color indexed="81"/>
            <rFont val="Tahoma"/>
            <family val="2"/>
          </rPr>
          <t xml:space="preserve"> A group could be a sports team, a dance company or your friends running. Cature an individual in five stages: maybe a pole vaulter icking up her pole, running, take off, going over the pole, and landing… or five quick shots at the top.</t>
        </r>
      </text>
    </comment>
    <comment ref="C21" authorId="1">
      <text>
        <r>
          <rPr>
            <b/>
            <sz val="9"/>
            <color indexed="81"/>
            <rFont val="Tahoma"/>
            <family val="2"/>
          </rPr>
          <t xml:space="preserve">Take photos of faces in motion. </t>
        </r>
        <r>
          <rPr>
            <sz val="9"/>
            <color indexed="81"/>
            <rFont val="Tahoma"/>
            <family val="2"/>
          </rPr>
          <t>Capture five different faces in action, or the same person with five different active expressions - perhaps a growing smile, a nod, a wink, a blink, or a vigorous head shake.</t>
        </r>
      </text>
    </comment>
    <comment ref="C22" authorId="1">
      <text>
        <r>
          <rPr>
            <b/>
            <sz val="9"/>
            <color indexed="81"/>
            <rFont val="Tahoma"/>
            <family val="2"/>
          </rPr>
          <t xml:space="preserve">Take photos of objects in motion. </t>
        </r>
        <r>
          <rPr>
            <sz val="9"/>
            <color indexed="81"/>
            <rFont val="Tahoma"/>
            <family val="2"/>
          </rPr>
          <t xml:space="preserve"> Shoot five different objects, or one object in five different stages of motion - perhas a basketball, a fast car, a falling leaf, or a festive spritz of bubbles. </t>
        </r>
      </text>
    </comment>
    <comment ref="C23" authorId="0">
      <text>
        <r>
          <rPr>
            <b/>
            <sz val="9"/>
            <color indexed="81"/>
            <rFont val="Tahoma"/>
            <family val="2"/>
          </rPr>
          <t xml:space="preserve">Tell a story with photography </t>
        </r>
        <r>
          <rPr>
            <sz val="9"/>
            <color indexed="81"/>
            <rFont val="Tahoma"/>
            <family val="2"/>
          </rPr>
          <t>Use your new skills to tell a photographic story that means something to you. Do you want to show others a cause close to your heart, or create the story of you for a resume or college application? Take your photographs, then share them in one of these ways.</t>
        </r>
      </text>
    </comment>
    <comment ref="C24" authorId="1">
      <text>
        <r>
          <rPr>
            <b/>
            <sz val="9"/>
            <color indexed="81"/>
            <rFont val="Tahoma"/>
            <family val="2"/>
          </rPr>
          <t xml:space="preserve">Stage a photo exhibit. </t>
        </r>
        <r>
          <rPr>
            <sz val="9"/>
            <color indexed="81"/>
            <rFont val="Tahoma"/>
            <family val="2"/>
          </rPr>
          <t xml:space="preserve"> Show your photos at home, school or at a community center.</t>
        </r>
      </text>
    </comment>
    <comment ref="C25" authorId="1">
      <text>
        <r>
          <rPr>
            <b/>
            <sz val="9"/>
            <color indexed="81"/>
            <rFont val="Tahoma"/>
            <family val="2"/>
          </rPr>
          <t xml:space="preserve">Make a digital slide show. </t>
        </r>
        <r>
          <rPr>
            <sz val="9"/>
            <color indexed="81"/>
            <rFont val="Tahoma"/>
            <family val="2"/>
          </rPr>
          <t xml:space="preserve"> Post your photographic story in a private online space for family and friends. </t>
        </r>
      </text>
    </comment>
    <comment ref="C26" authorId="1">
      <text>
        <r>
          <rPr>
            <b/>
            <sz val="9"/>
            <color indexed="81"/>
            <rFont val="Tahoma"/>
            <family val="2"/>
          </rPr>
          <t xml:space="preserve">Create a photo album or scrapbook. </t>
        </r>
        <r>
          <rPr>
            <sz val="9"/>
            <color indexed="81"/>
            <rFont val="Tahoma"/>
            <family val="2"/>
          </rPr>
          <t xml:space="preserve"> Share your creation with others.</t>
        </r>
      </text>
    </comment>
    <comment ref="C30" authorId="0">
      <text>
        <r>
          <rPr>
            <b/>
            <sz val="9"/>
            <color indexed="81"/>
            <rFont val="Tahoma"/>
            <family val="2"/>
          </rPr>
          <t xml:space="preserve">Begin to outline your coaching strategy </t>
        </r>
        <r>
          <rPr>
            <sz val="9"/>
            <color indexed="81"/>
            <rFont val="Tahoma"/>
            <family val="2"/>
          </rPr>
          <t>Before you identify your team and the activity you plan to coach, dig into coaching strategies. In this step, focus on three areas: how to motivate a team, how to train, and how to assess progress. After you've gathered tips from pros, gather the tips together, and start your personal coaching playbook. (As you grow through the badge with more ideas observations, you can add to the pllaybook - it's your personal and inspirational reference.)</t>
        </r>
      </text>
    </comment>
    <comment ref="C31" authorId="1">
      <text>
        <r>
          <rPr>
            <b/>
            <sz val="9"/>
            <color indexed="81"/>
            <rFont val="Tahoma"/>
            <family val="2"/>
          </rPr>
          <t xml:space="preserve">Talk to a great coach or highly experienced athlete. </t>
        </r>
        <r>
          <rPr>
            <sz val="9"/>
            <color indexed="81"/>
            <rFont val="Tahoma"/>
            <family val="2"/>
          </rPr>
          <t xml:space="preserve"> Ask for insights from a coach or a professional or amateur athlete. It might be someone who coaches at or plays for a school, an after-school program, or a local college or univeristy. If possible, shodow them during a practice or a game. You might ask to see a plybook - and take notes!
</t>
        </r>
      </text>
    </comment>
    <comment ref="C32" authorId="1">
      <text>
        <r>
          <rPr>
            <b/>
            <sz val="9"/>
            <color indexed="81"/>
            <rFont val="Tahoma"/>
            <family val="2"/>
          </rPr>
          <t xml:space="preserve">Watch three sports documentaries. </t>
        </r>
        <r>
          <rPr>
            <sz val="9"/>
            <color indexed="81"/>
            <rFont val="Tahoma"/>
            <family val="2"/>
          </rPr>
          <t xml:space="preserve"> The sport doesn't have to be the one you'll coach - this is about the nitty-gritty of strategy. As you watch, keep the three focus categories in mind, and analyze what makes the coaches you see successful.</t>
        </r>
      </text>
    </comment>
    <comment ref="C33" authorId="1">
      <text>
        <r>
          <rPr>
            <b/>
            <sz val="9"/>
            <color indexed="81"/>
            <rFont val="Tahoma"/>
            <family val="2"/>
          </rPr>
          <t xml:space="preserve">Attend a coaching clinic seminar. </t>
        </r>
        <r>
          <rPr>
            <sz val="9"/>
            <color indexed="81"/>
            <rFont val="Tahoma"/>
            <family val="2"/>
          </rPr>
          <t xml:space="preserve"> If there isn't a class nearby, check online for various coaching clinics and sports camps. At the clinic or seminar, look specifically for ideas about the three focus areas.</t>
        </r>
      </text>
    </comment>
    <comment ref="C34" authorId="0">
      <text>
        <r>
          <rPr>
            <b/>
            <sz val="9"/>
            <color indexed="81"/>
            <rFont val="Tahoma"/>
            <family val="2"/>
          </rPr>
          <t xml:space="preserve">Conduct a first assessment </t>
        </r>
        <r>
          <rPr>
            <sz val="9"/>
            <color indexed="81"/>
            <rFont val="Tahoma"/>
            <family val="2"/>
          </rPr>
          <t>Do once choice to clearly define each of your athletes' objectives for your sessions, as well as the teal goal (if appropfiate). Depending on the sport or event you're coaching for - or what individual or group assessment may be most appropriate - decide which choice is best for your group.</t>
        </r>
      </text>
    </comment>
    <comment ref="C35" authorId="1">
      <text>
        <r>
          <rPr>
            <b/>
            <sz val="9"/>
            <color indexed="81"/>
            <rFont val="Tahoma"/>
            <family val="2"/>
          </rPr>
          <t xml:space="preserve">Prepare individual quesitonaires. </t>
        </r>
        <r>
          <rPr>
            <sz val="9"/>
            <color indexed="81"/>
            <rFont val="Tahoma"/>
            <family val="2"/>
          </rPr>
          <t xml:space="preserve"> Ask each athlete to assess where they are in their sport and what they want to gain in your time together. Review the questionaires, and meet with each person to set goals and outline how they might achieve them.</t>
        </r>
      </text>
    </comment>
    <comment ref="C36" authorId="1">
      <text>
        <r>
          <rPr>
            <b/>
            <sz val="9"/>
            <color indexed="81"/>
            <rFont val="Tahoma"/>
            <family val="2"/>
          </rPr>
          <t xml:space="preserve">Host an initial session. </t>
        </r>
        <r>
          <rPr>
            <sz val="9"/>
            <color indexed="81"/>
            <rFont val="Tahoma"/>
            <family val="2"/>
          </rPr>
          <t xml:space="preserve"> Design a fun session that tests players' skills and/or how they work together as a team. The drills should help them decide on goals for your sessions. During the session, make notes to assess the skill level of each player and how your think you can help.</t>
        </r>
      </text>
    </comment>
    <comment ref="C37" authorId="1">
      <text>
        <r>
          <rPr>
            <b/>
            <sz val="9"/>
            <color indexed="81"/>
            <rFont val="Tahoma"/>
            <family val="2"/>
          </rPr>
          <t xml:space="preserve">Prepare a goal chart together. </t>
        </r>
        <r>
          <rPr>
            <sz val="9"/>
            <color indexed="81"/>
            <rFont val="Tahoma"/>
            <family val="2"/>
          </rPr>
          <t xml:space="preserve"> In a group, ask players to discuss what they hope to accomplish in their sessions. Together, make a chart outlining a training schedule and goals for each layer, as well as for the team collectively, if appropriate. Use the chart to help you guide each session.</t>
        </r>
      </text>
    </comment>
    <comment ref="C38" authorId="0">
      <text>
        <r>
          <rPr>
            <b/>
            <sz val="9"/>
            <color indexed="81"/>
            <rFont val="Tahoma"/>
            <family val="2"/>
          </rPr>
          <t xml:space="preserve">Design your coaching plan </t>
        </r>
        <r>
          <rPr>
            <sz val="9"/>
            <color indexed="81"/>
            <rFont val="Tahoma"/>
            <family val="2"/>
          </rPr>
          <t xml:space="preserve">Combine what you learned about coaching strategies and what you now know about your players into a coaching plan that utilizes everyone's best skills. Use at least one of these choices to help define and design your plan for each of your sessions. You'll need to run at least one session in each of the four weeks to complete this badge. </t>
        </r>
      </text>
    </comment>
    <comment ref="C39" authorId="1">
      <text>
        <r>
          <rPr>
            <b/>
            <sz val="9"/>
            <color indexed="81"/>
            <rFont val="Tahoma"/>
            <family val="2"/>
          </rPr>
          <t xml:space="preserve">Design a special warm-up and cool-down. </t>
        </r>
        <r>
          <rPr>
            <sz val="9"/>
            <color indexed="81"/>
            <rFont val="Tahoma"/>
            <family val="2"/>
          </rPr>
          <t>For any sport, in's important to stretch before and after training. Instread of running through these components in a basic way, research the best stretches and warm-up exercises for your sport, and put them together in a unique format. You might incorporate some fun and trust-building games or exercises.</t>
        </r>
      </text>
    </comment>
    <comment ref="C40" authorId="1">
      <text>
        <r>
          <rPr>
            <b/>
            <sz val="9"/>
            <color indexed="81"/>
            <rFont val="Tahoma"/>
            <family val="2"/>
          </rPr>
          <t xml:space="preserve">Research and choose some training drills. </t>
        </r>
        <r>
          <rPr>
            <sz val="9"/>
            <color indexed="81"/>
            <rFont val="Tahoma"/>
            <family val="2"/>
          </rPr>
          <t xml:space="preserve"> Are they too hard, to easy? Try them out on your own if neighter you nor any of your athletes can do a patricular skull your team needs to practice, find someone who can demonstrate it. (See the sidebar for tips on drills.)</t>
        </r>
      </text>
    </comment>
    <comment ref="C41" authorId="1">
      <text>
        <r>
          <rPr>
            <b/>
            <sz val="9"/>
            <color indexed="81"/>
            <rFont val="Tahoma"/>
            <family val="2"/>
          </rPr>
          <t xml:space="preserve">Open and close each session with a message. </t>
        </r>
        <r>
          <rPr>
            <sz val="9"/>
            <color indexed="81"/>
            <rFont val="Tahoma"/>
            <family val="2"/>
          </rPr>
          <t xml:space="preserve"> Interview a sports psychologist or find some sports psychology tips (perhaps on motivation, teamwork, or perseverance) to inspire your athletes. Incorporate these tips into the opening and closing of each of your sessions. You might even get creative with visuals and music or by singing an inspirational song.</t>
        </r>
      </text>
    </comment>
    <comment ref="C42" authorId="0">
      <text>
        <r>
          <rPr>
            <b/>
            <sz val="9"/>
            <color indexed="81"/>
            <rFont val="Tahoma"/>
            <family val="2"/>
          </rPr>
          <t xml:space="preserve">Put your plan into action - and revise it, if necessary </t>
        </r>
        <r>
          <rPr>
            <sz val="9"/>
            <color indexed="81"/>
            <rFont val="Tahoma"/>
            <family val="2"/>
          </rPr>
          <t xml:space="preserve">How's the time to start your sessions. At some point during your four weeks of coaching, get some feedback to help you assess and improve your coaching plan. </t>
        </r>
      </text>
    </comment>
    <comment ref="C43" authorId="1">
      <text>
        <r>
          <rPr>
            <b/>
            <sz val="9"/>
            <color indexed="81"/>
            <rFont val="Tahoma"/>
            <family val="2"/>
          </rPr>
          <t>Add a morale-boosting time-out.</t>
        </r>
        <r>
          <rPr>
            <sz val="9"/>
            <color indexed="81"/>
            <rFont val="Tahoma"/>
            <family val="2"/>
          </rPr>
          <t xml:space="preserve"> Find a place outside your practice sessions where you and your team can talk. It might be a coffeehouse, a icnic table in the shade, or in fron tof a fire on a cold afternoon. Get your athletes together to ask questions, to inspire discussion about sportsmanship and goals, and to review how your sessions are going.</t>
        </r>
      </text>
    </comment>
    <comment ref="C44" authorId="1">
      <text/>
    </comment>
    <comment ref="C45" authorId="1">
      <text/>
    </comment>
    <comment ref="C46" authorId="0">
      <text>
        <r>
          <rPr>
            <b/>
            <sz val="9"/>
            <color indexed="81"/>
            <rFont val="Tahoma"/>
            <family val="2"/>
          </rPr>
          <t xml:space="preserve">Attend the big event, and make a final assessment </t>
        </r>
        <r>
          <rPr>
            <sz val="9"/>
            <color indexed="81"/>
            <rFont val="Tahoma"/>
            <family val="2"/>
          </rPr>
          <t>Be there at the final event - whether a game, tryout, race, or performance - to coach your athletes to success or to cheer them on! Review their goals, and take notes on their performance so you can offer specific feedback.</t>
        </r>
      </text>
    </comment>
    <comment ref="C47" authorId="1">
      <text>
        <r>
          <rPr>
            <sz val="9"/>
            <color indexed="81"/>
            <rFont val="Tahoma"/>
            <family val="2"/>
          </rPr>
          <t>post-training assessment. While there, ask each athlete to share two or three things they learned in your sessions. Find out if they think they met their goals, and if not, why. Tell them how you think they did and why you're proud of their accomlishments.</t>
        </r>
      </text>
    </comment>
    <comment ref="C48" authorId="1">
      <text>
        <r>
          <rPr>
            <sz val="9"/>
            <color indexed="81"/>
            <rFont val="Tahoma"/>
            <family val="2"/>
          </rPr>
          <t>Get everyone together for a post-event party. Over food and fun, discuss how it went. Focus on what goals were accomplished, and share encouragement for the future.</t>
        </r>
      </text>
    </comment>
    <comment ref="C49" authorId="1">
      <text>
        <r>
          <rPr>
            <sz val="9"/>
            <color indexed="81"/>
            <rFont val="Tahoma"/>
            <family val="2"/>
          </rPr>
          <t>You'll need a photo of each person in your group (you could take one at a practice session or during the final event). Review your final assessment and how far each person has come toward reaching their goals. Choose decoration, statisitics, sayings or inspirational tidbits specific to each person.</t>
        </r>
      </text>
    </comment>
    <comment ref="C53" authorId="0">
      <text>
        <r>
          <rPr>
            <b/>
            <sz val="9"/>
            <color indexed="81"/>
            <rFont val="Tahoma"/>
            <family val="2"/>
          </rPr>
          <t>Find out how activists advocate for change</t>
        </r>
        <r>
          <rPr>
            <sz val="9"/>
            <color indexed="81"/>
            <rFont val="Tahoma"/>
            <family val="2"/>
          </rPr>
          <t xml:space="preserve"> Use this step as an introduction to public policy: Here's your chance to learn from a real change-maker. Consider an issue you canre about - perhaps job creation, enviromental protection, anti-bullying laws, veterans' rights, financial aid for college, or distracted driving - and pick a choice that will improve hyour undsertanding of the public policy surrounding it. </t>
        </r>
      </text>
    </comment>
    <comment ref="C54" authorId="0">
      <text>
        <r>
          <rPr>
            <sz val="9"/>
            <color indexed="81"/>
            <rFont val="Tahoma"/>
            <family val="2"/>
          </rPr>
          <t>Find out how an activist for an issue you care about influences public policy. Have their campaigns for change been successful? What challenges did they encounter? What advice do they have for you?</t>
        </r>
      </text>
    </comment>
    <comment ref="C55" authorId="0">
      <text>
        <r>
          <rPr>
            <sz val="9"/>
            <color indexed="81"/>
            <rFont val="Tahoma"/>
            <family val="2"/>
          </rPr>
          <t>Find one about an individual or group who pushed for a change in public policy, and screen it for friends and family. Afterward, discuss which tactics used were most successful in gathering support for the cause.</t>
        </r>
      </text>
    </comment>
    <comment ref="C56" authorId="0">
      <text>
        <r>
          <rPr>
            <sz val="9"/>
            <color indexed="81"/>
            <rFont val="Tahoma"/>
            <family val="2"/>
          </rPr>
          <t>course of U.S. history. This could be a single biography or several articles about an activist like Rachel Carson, Eleanor Rossevelt, or Susan B. Anthony. Or it could be a book about female suffrage or other issue in which female advocates were instrumental.</t>
        </r>
      </text>
    </comment>
    <comment ref="C57" authorId="0">
      <text>
        <r>
          <rPr>
            <b/>
            <sz val="9"/>
            <color indexed="81"/>
            <rFont val="Tahoma"/>
            <family val="2"/>
          </rPr>
          <t xml:space="preserve">Engage as a global citizen </t>
        </r>
        <r>
          <rPr>
            <sz val="9"/>
            <color indexed="81"/>
            <rFont val="Tahoma"/>
            <family val="2"/>
          </rPr>
          <t xml:space="preserve">Take a closer look at how voices are heard around the world. Public-policy successes and challenges in others countries can give us information about how to approach issues of our own. Enhance you knowledge in one of these ways. </t>
        </r>
      </text>
    </comment>
    <comment ref="C58" authorId="0">
      <text>
        <r>
          <rPr>
            <sz val="9"/>
            <color indexed="81"/>
            <rFont val="Tahoma"/>
            <family val="2"/>
          </rPr>
          <t>Think about an issue facing policy-makers in America. It might be pollution regulations, marriage laws, or teen texting and driving. Now find out how the issue is regulated in three other countries. What are the biggest dirrerences between public policy in the United Sates and abroad?</t>
        </r>
      </text>
    </comment>
    <comment ref="C59" authorId="0">
      <text>
        <r>
          <rPr>
            <sz val="9"/>
            <color indexed="81"/>
            <rFont val="Tahoma"/>
            <family val="2"/>
          </rPr>
          <t>There are many laws currently being challenges in countries abroad. For instance, groups are trying to enact whale-hunting laws in Japan. Others are offering legal aid in places like Saudi Arabia, where laws limit women's rights in marriage choice, divorce, child custody, and inheritance. Find one issue and follow its progress. How are the organizations trying to infulence change? Are their methods successful?</t>
        </r>
      </text>
    </comment>
    <comment ref="C60" authorId="0">
      <text>
        <r>
          <rPr>
            <sz val="9"/>
            <color indexed="81"/>
            <rFont val="Tahoma"/>
            <family val="2"/>
          </rPr>
          <t>(Non-governmental organization). This might be CARE, Heifer International, Doctors without Borders or the World Wildlife Federation. Findout how the group tries to change policy and what challenges are involved in trying to influence one issue acrosss national boarders. Who does this NGO lobby to effect change?</t>
        </r>
      </text>
    </comment>
    <comment ref="C61" authorId="0">
      <text>
        <r>
          <rPr>
            <b/>
            <sz val="9"/>
            <color indexed="81"/>
            <rFont val="Tahoma"/>
            <family val="2"/>
          </rPr>
          <t xml:space="preserve">Dig into national or state public policy </t>
        </r>
        <r>
          <rPr>
            <sz val="9"/>
            <color indexed="81"/>
            <rFont val="Tahoma"/>
            <family val="2"/>
          </rPr>
          <t>Choose a national or state policy issue that matters to you. The goal of this step is for you to get an understanding of how one national or state issue is influenced by citiizens, policy-makers, and the media. Whose voices are getting heard?</t>
        </r>
      </text>
    </comment>
    <comment ref="C62" authorId="0">
      <text>
        <r>
          <rPr>
            <sz val="9"/>
            <color indexed="81"/>
            <rFont val="Tahoma"/>
            <family val="2"/>
          </rPr>
          <t>For two weeks, follow the issue - from boths sides - in at least three sources, such as national news, websites, and news magazines and newspapers. Pay attention to the people and organizations involved, the changes being advocated, the events, progress, and public opinion. At the end of hte two weeks, write a list of the five most effective and least effective actions you noticed. Keep the list for future reference (you can always add to it!).</t>
        </r>
      </text>
    </comment>
    <comment ref="C63" authorId="0">
      <text>
        <r>
          <rPr>
            <sz val="9"/>
            <color indexed="81"/>
            <rFont val="Tahoma"/>
            <family val="2"/>
          </rPr>
          <t xml:space="preserve">your issue. For example, you could speak to the outreach staff at the American Medical Association, the Association of Women Engineers, or the AAA about their experiences trying to influence policy. Which campaigns have been effective? Which haven't? Take notes on tips and advice. </t>
        </r>
      </text>
    </comment>
    <comment ref="C64" authorId="0">
      <text>
        <r>
          <rPr>
            <sz val="9"/>
            <color indexed="81"/>
            <rFont val="Tahoma"/>
            <family val="2"/>
          </rPr>
          <t xml:space="preserve"> on your issue. For instance, drive ing age laws: In South Dakota, you cand get a driver's license 3 months after you turn 14; in New Jersey, you must be 17; in Calafornia, 16. Some sates allow people to carry concealed weapons. Use and possession of fireworks is regulated differently from state to staet. There are even laws for how long studentst must stay in school: 7 states mandate education until age 17, but 29 states allow students to drop out at age 16! Write up a state-to-state comparison and note why the policy originated and whose efforts helped make it that way.</t>
        </r>
      </text>
    </comment>
    <comment ref="C65" authorId="0">
      <text>
        <r>
          <rPr>
            <b/>
            <sz val="9"/>
            <color indexed="81"/>
            <rFont val="Tahoma"/>
            <family val="2"/>
          </rPr>
          <t xml:space="preserve">Explore local or community policy </t>
        </r>
        <r>
          <rPr>
            <sz val="9"/>
            <color indexed="81"/>
            <rFont val="Tahoma"/>
            <family val="2"/>
          </rPr>
          <t xml:space="preserve"> You've looked at a national or state issue - but how is policy created in your own backyard? Who is making decisions, and who is infuencing those decisions? In the years ahead, you'll be getting in on the legislative action - eather as a voter or an active policy advocate. Get more informed right now.</t>
        </r>
      </text>
    </comment>
    <comment ref="C66" authorId="0">
      <text>
        <r>
          <rPr>
            <sz val="9"/>
            <color indexed="81"/>
            <rFont val="Tahoma"/>
            <family val="2"/>
          </rPr>
          <t>This might be a community organization, school board, or student council meeting. While you're there, consider these questions: What methods of stating a position seem most effective? Least effective? If a policy decision is reached, do you agree or disagree with it? Talk about your experience with your friends or family.</t>
        </r>
      </text>
    </comment>
    <comment ref="C67" authorId="0">
      <text>
        <r>
          <rPr>
            <sz val="9"/>
            <color indexed="81"/>
            <rFont val="Tahoma"/>
            <family val="2"/>
          </rPr>
          <t>Profile two opposing public officials or committee leaders on one issue. What level of influence does each leader have? What is their history? Share your thoughts on whose actions are most effective with friends or family.</t>
        </r>
      </text>
    </comment>
    <comment ref="C68" authorId="0">
      <text>
        <r>
          <rPr>
            <sz val="9"/>
            <color indexed="81"/>
            <rFont val="Tahoma"/>
            <family val="2"/>
          </rPr>
          <t>or schedule a phone interview with them. If your legislator is not available, schedule a meeting with a staff member. Ask about how the public gives feeback, and what find of feeback is most effective. What do they recommend as the best way for a citizen to get her voice heard?</t>
        </r>
      </text>
    </comment>
    <comment ref="C69" authorId="0">
      <text>
        <r>
          <rPr>
            <b/>
            <sz val="9"/>
            <color indexed="81"/>
            <rFont val="Tahoma"/>
            <family val="2"/>
          </rPr>
          <t xml:space="preserve">See public policy creation in action </t>
        </r>
        <r>
          <rPr>
            <sz val="9"/>
            <color indexed="81"/>
            <rFont val="Tahoma"/>
            <family val="2"/>
          </rPr>
          <t xml:space="preserve">Fiknd the people in your community or state in charge of making or impacting public policy, and go behind the scenes. There's no better way to find out how you can change the system than by seeing how it's run from the inside. </t>
        </r>
      </text>
    </comment>
    <comment ref="C70" authorId="0">
      <text>
        <r>
          <rPr>
            <sz val="9"/>
            <color indexed="81"/>
            <rFont val="Tahoma"/>
            <family val="2"/>
          </rPr>
          <t>Follow a policy-maker for a day. Questions to consider:
What is a typical day like? Is this a career you'd like to have?
How do they hear from and get input from their constituents about an issue? How do they navigate the systems to make change?
What sources do they use? Waht statistical data? Where is it from? Who influences their fact-finding and how?</t>
        </r>
      </text>
    </comment>
    <comment ref="C71" authorId="0">
      <text>
        <r>
          <rPr>
            <sz val="9"/>
            <color indexed="81"/>
            <rFont val="Tahoma"/>
            <family val="2"/>
          </rPr>
          <t>Volunteer for a day (or more!) at a chamber of commerce, community organization, or branch of the local governement. Talk to staff members about key policy issues, policy influencing, how they increase awareness of issues, and how they get data to use in building support for their causes.</t>
        </r>
      </text>
    </comment>
    <comment ref="C72" authorId="0">
      <text>
        <r>
          <rPr>
            <sz val="9"/>
            <color indexed="81"/>
            <rFont val="Tahoma"/>
            <family val="2"/>
          </rPr>
          <t>Check your newspaper or an online calendar for policy debates and meetings. Attend one, and take careful notes. Within a week, interview a policy-maker who spole or another community officeal with an interest in the event. Use your notes to ask informed questions about the event's effectivesness in educating, convincing, or inspiring the public about the issue.</t>
        </r>
      </text>
    </comment>
    <comment ref="C76" authorId="0">
      <text>
        <r>
          <rPr>
            <b/>
            <sz val="9"/>
            <color indexed="81"/>
            <rFont val="Tahoma"/>
            <family val="2"/>
          </rPr>
          <t xml:space="preserve">Create you menu </t>
        </r>
        <r>
          <rPr>
            <sz val="9"/>
            <color indexed="81"/>
            <rFont val="Tahoma"/>
            <family val="2"/>
          </rPr>
          <t>A cooki becomes a chef by truly thinking about how every part of a meal works together. Good chefs balance heavy stews with simple salads, choose spices that taste great together, and even consider temperature - would guests like a cold dish between two hot ones?</t>
        </r>
      </text>
    </comment>
    <comment ref="C77" authorId="0">
      <text>
        <r>
          <rPr>
            <b/>
            <sz val="9"/>
            <color indexed="81"/>
            <rFont val="Tahoma"/>
            <family val="2"/>
          </rPr>
          <t xml:space="preserve">Interview a caterer, event planner, chef, or restaurant owner. </t>
        </r>
        <r>
          <rPr>
            <sz val="9"/>
            <color indexed="81"/>
            <rFont val="Tahoma"/>
            <family val="2"/>
          </rPr>
          <t xml:space="preserve"> Ask how they plan an interesting, balanced, and nutritious menu. Collect at least three dinner menus from a variety of seasons or events, then study them to help you create an inspired menu of your own.</t>
        </r>
      </text>
    </comment>
    <comment ref="C78" authorId="0">
      <text>
        <r>
          <rPr>
            <b/>
            <sz val="9"/>
            <color indexed="81"/>
            <rFont val="Tahoma"/>
            <family val="2"/>
          </rPr>
          <t>Collect recipes from cookin shows, websites, books, or magazines.</t>
        </r>
        <r>
          <rPr>
            <sz val="9"/>
            <color indexed="81"/>
            <rFont val="Tahoma"/>
            <family val="2"/>
          </rPr>
          <t xml:space="preserve"> Find five recipes each for appetizers, main courses, and desserts. Write them on index or recipe cards, then play around with different combinations until you find your favorite nutritious, flavorful menu.</t>
        </r>
      </text>
    </comment>
    <comment ref="C79" authorId="0">
      <text>
        <r>
          <rPr>
            <b/>
            <sz val="9"/>
            <color indexed="81"/>
            <rFont val="Tahoma"/>
            <family val="2"/>
          </rPr>
          <t xml:space="preserve">Build a menu around your favorite ingredient. </t>
        </r>
        <r>
          <rPr>
            <sz val="9"/>
            <color indexed="81"/>
            <rFont val="Tahoma"/>
            <family val="2"/>
          </rPr>
          <t>Could you include maple in every dish - mixed greens with bacon-maple dressing, maple-glazed turkey with maple-nut-sprinkled mashed potatoes, and a salted maple apple pie for dessert? Look for a variety of recipes starring your ingredient, considering both sweet and savory possibilities.</t>
        </r>
      </text>
    </comment>
    <comment ref="C80" authorId="0">
      <text>
        <r>
          <rPr>
            <b/>
            <sz val="9"/>
            <color indexed="81"/>
            <rFont val="Tahoma"/>
            <family val="2"/>
          </rPr>
          <t xml:space="preserve">Make a budget and shopping list </t>
        </r>
        <r>
          <rPr>
            <sz val="9"/>
            <color indexed="81"/>
            <rFont val="Tahoma"/>
            <family val="2"/>
          </rPr>
          <t>Figure out how much you can spend, then do one choice from below to help you shop accordingly. It's important to consider how many guests you'll be inviting!</t>
        </r>
      </text>
    </comment>
    <comment ref="C81" authorId="0">
      <text>
        <r>
          <rPr>
            <b/>
            <sz val="9"/>
            <color indexed="81"/>
            <rFont val="Tahoma"/>
            <family val="2"/>
          </rPr>
          <t xml:space="preserve">Comparison shop. </t>
        </r>
        <r>
          <rPr>
            <sz val="9"/>
            <color indexed="81"/>
            <rFont val="Tahoma"/>
            <family val="2"/>
          </rPr>
          <t xml:space="preserve">Take your list of revipe ingredients to different stores, such as a regular supermarket, a specialty grocery, or a farmers' market. Record what each item costs, and compare your totals to find which place gives you the most overall value. Value can mean many things, uncluding cost, taste, heaalthfulness, and the farmers or businesses you're supporting. </t>
        </r>
      </text>
    </comment>
    <comment ref="C82" authorId="0">
      <text>
        <r>
          <rPr>
            <b/>
            <sz val="9"/>
            <color indexed="81"/>
            <rFont val="Tahoma"/>
            <family val="2"/>
          </rPr>
          <t xml:space="preserve">Consult with a professional cheff or restaurant food buyer. </t>
        </r>
        <r>
          <rPr>
            <sz val="9"/>
            <color indexed="81"/>
            <rFont val="Tahoma"/>
            <family val="2"/>
          </rPr>
          <t xml:space="preserve"> Find out how they portion out servings, source their food, and put together budgets. Share your menu, and ask for recommendations of sourcing your ingredients. If possible, attend a meeting (or review an order) between your sonsultant and a supplier and see what insider knowledge you pick up.</t>
        </r>
      </text>
    </comment>
    <comment ref="C83" authorId="0">
      <text>
        <r>
          <rPr>
            <b/>
            <sz val="9"/>
            <color indexed="81"/>
            <rFont val="Tahoma"/>
            <family val="2"/>
          </rPr>
          <t xml:space="preserve">Learn about alternative ways to shop. </t>
        </r>
        <r>
          <rPr>
            <sz val="9"/>
            <color indexed="81"/>
            <rFont val="Tahoma"/>
            <family val="2"/>
          </rPr>
          <t xml:space="preserve"> Compare prices for your ingredients online and at wholesale warehouses, then factor in extra costs (such as warhouse membership dues or shipping charges).</t>
        </r>
      </text>
    </comment>
    <comment ref="C84" authorId="0">
      <text>
        <r>
          <rPr>
            <b/>
            <sz val="9"/>
            <color indexed="81"/>
            <rFont val="Tahoma"/>
            <family val="2"/>
          </rPr>
          <t xml:space="preserve">Practice timing your courses </t>
        </r>
        <r>
          <rPr>
            <sz val="9"/>
            <color indexed="81"/>
            <rFont val="Tahoma"/>
            <family val="2"/>
          </rPr>
          <t xml:space="preserve">A key element of a successful dinner party is when each dish comes out of the kitchen. Your goal is the keep from either rushing your guests or making them wait too long between courses. The timing can be tricky, because you don't want your food to get cold (or warm, if you're serviing ice cream!), either. </t>
        </r>
      </text>
    </comment>
    <comment ref="C85" authorId="0">
      <text>
        <r>
          <rPr>
            <b/>
            <sz val="9"/>
            <color indexed="81"/>
            <rFont val="Tahoma"/>
            <family val="2"/>
          </rPr>
          <t xml:space="preserve">Get tips from food professionals. </t>
        </r>
        <r>
          <rPr>
            <sz val="9"/>
            <color indexed="81"/>
            <rFont val="Tahoma"/>
            <family val="2"/>
          </rPr>
          <t>Ask how they orgainize their kitchens and supplies. Make a Top Tips list, and refer to it as you look over your recipes.</t>
        </r>
      </text>
    </comment>
    <comment ref="C86" authorId="0">
      <text>
        <r>
          <rPr>
            <b/>
            <sz val="9"/>
            <color indexed="81"/>
            <rFont val="Tahoma"/>
            <family val="2"/>
          </rPr>
          <t xml:space="preserve">Make a menu timeline. </t>
        </r>
        <r>
          <rPr>
            <sz val="9"/>
            <color indexed="81"/>
            <rFont val="Tahoma"/>
            <family val="2"/>
          </rPr>
          <t xml:space="preserve">Check out the prep and cook times on your recipes, then create a timeline. Can you prep some dishes or parts of dishes before the party? Can you use the </t>
        </r>
        <r>
          <rPr>
            <i/>
            <sz val="9"/>
            <color indexed="81"/>
            <rFont val="Tahoma"/>
            <family val="2"/>
          </rPr>
          <t>mise en place</t>
        </r>
        <r>
          <rPr>
            <sz val="9"/>
            <color indexed="81"/>
            <rFont val="Tahoma"/>
            <family val="2"/>
          </rPr>
          <t xml:space="preserve"> system to organize your ingredients for maximum efficiency?</t>
        </r>
      </text>
    </comment>
    <comment ref="C87" authorId="0">
      <text>
        <r>
          <rPr>
            <b/>
            <sz val="9"/>
            <color indexed="81"/>
            <rFont val="Tahoma"/>
            <family val="2"/>
          </rPr>
          <t xml:space="preserve">Prepare a test meal for family or friends. </t>
        </r>
        <r>
          <rPr>
            <sz val="9"/>
            <color indexed="81"/>
            <rFont val="Tahoma"/>
            <family val="2"/>
          </rPr>
          <t>Time how long each dish took you to cook and take notes on any unexpected problems that cropped up. Then revise your plans for your party accordingly.</t>
        </r>
      </text>
    </comment>
    <comment ref="C88" authorId="0">
      <text>
        <r>
          <rPr>
            <b/>
            <sz val="9"/>
            <color indexed="81"/>
            <rFont val="Tahoma"/>
            <family val="2"/>
          </rPr>
          <t xml:space="preserve">Explore imaginative ways to present food </t>
        </r>
        <r>
          <rPr>
            <sz val="9"/>
            <color indexed="81"/>
            <rFont val="Tahoma"/>
            <family val="2"/>
          </rPr>
          <t>The pleasure of a meal goes beyond taste - it includes how food is displayed. The two key parts of styling are arrangement (where will each part of your dish sit on a plat?) and color (how do the colors of your ingredients look with each other and with the dishes they'll be served on?)</t>
        </r>
      </text>
    </comment>
    <comment ref="C89" authorId="0">
      <text>
        <r>
          <rPr>
            <b/>
            <sz val="9"/>
            <color indexed="81"/>
            <rFont val="Tahoma"/>
            <family val="2"/>
          </rPr>
          <t xml:space="preserve">Experiment with garnishes. </t>
        </r>
        <r>
          <rPr>
            <sz val="9"/>
            <color indexed="81"/>
            <rFont val="Tahoma"/>
            <family val="2"/>
          </rPr>
          <t>Go beyond a parsley sprig - are there decorative (and flavorful) sauces or oils you could brush or drizzle across your dish? Could you decorate your servings with edible flowers or dollops of apple jam? Think of each plate as a canvas, and find two food-based "paints" to make your presentation a masterpiece.</t>
        </r>
      </text>
    </comment>
    <comment ref="C90" authorId="0">
      <text>
        <r>
          <rPr>
            <b/>
            <sz val="9"/>
            <color indexed="81"/>
            <rFont val="Tahoma"/>
            <family val="2"/>
          </rPr>
          <t xml:space="preserve">Present food in interesting shapes. </t>
        </r>
        <r>
          <rPr>
            <sz val="9"/>
            <color indexed="81"/>
            <rFont val="Tahoma"/>
            <family val="2"/>
          </rPr>
          <t>Carrots can be julienned (cut into strips) or served brunoise style (diced into fine cubes). You can shape a scoop of mashed potatoes with a cookie cutter. Find three fun shapes to use when you style your meal.</t>
        </r>
      </text>
    </comment>
    <comment ref="C91" authorId="0">
      <text>
        <r>
          <rPr>
            <b/>
            <sz val="9"/>
            <color indexed="81"/>
            <rFont val="Tahoma"/>
            <family val="2"/>
          </rPr>
          <t xml:space="preserve">Use serving ware in unusual ways. </t>
        </r>
        <r>
          <rPr>
            <sz val="9"/>
            <color indexed="81"/>
            <rFont val="Tahoma"/>
            <family val="2"/>
          </rPr>
          <t>Serve soup in a mug instead of a bowl, or chicken breast over couscous in a bowl instead of on a plate. Would it be fun to eat a dish with chopsticks or "drink" a dessert? Use dishware and/or cultlery in innovative ways for each of your courses.</t>
        </r>
      </text>
    </comment>
    <comment ref="C92" authorId="0">
      <text>
        <r>
          <rPr>
            <b/>
            <sz val="9"/>
            <color indexed="81"/>
            <rFont val="Tahoma"/>
            <family val="2"/>
          </rPr>
          <t xml:space="preserve">Host your dinner party </t>
        </r>
        <r>
          <rPr>
            <sz val="9"/>
            <color indexed="81"/>
            <rFont val="Tahoma"/>
            <family val="2"/>
          </rPr>
          <t xml:space="preserve"> Time to make your meal, enjoy your accomplishment, and have some fun! Use one of the choices below to enhance your dinner party. Then, as your guests enjoy the stylish food and dining experience you've crafted, ask them for constrictive feedback.</t>
        </r>
      </text>
    </comment>
    <comment ref="C93" authorId="0">
      <text>
        <r>
          <rPr>
            <b/>
            <sz val="9"/>
            <color indexed="81"/>
            <rFont val="Tahoma"/>
            <family val="2"/>
          </rPr>
          <t xml:space="preserve">Decorate according to your menu theme. </t>
        </r>
        <r>
          <rPr>
            <sz val="9"/>
            <color indexed="81"/>
            <rFont val="Tahoma"/>
            <family val="2"/>
          </rPr>
          <t>Does your menu have a cultural or personal theme you could expand into music, decorations, and mood?</t>
        </r>
      </text>
    </comment>
    <comment ref="C94" authorId="0">
      <text>
        <r>
          <rPr>
            <b/>
            <sz val="9"/>
            <color indexed="81"/>
            <rFont val="Tahoma"/>
            <family val="2"/>
          </rPr>
          <t xml:space="preserve">Celebrate a special occasion. </t>
        </r>
        <r>
          <rPr>
            <sz val="9"/>
            <color indexed="81"/>
            <rFont val="Tahoma"/>
            <family val="2"/>
          </rPr>
          <t>Commemorate a birthday, holiday, or Girl Scout event - you could even throw your dinner party at camp!</t>
        </r>
      </text>
    </comment>
    <comment ref="C95" authorId="0">
      <text>
        <r>
          <rPr>
            <b/>
            <sz val="9"/>
            <color indexed="81"/>
            <rFont val="Tahoma"/>
            <family val="2"/>
          </rPr>
          <t xml:space="preserve">Use food and fun to forge new friendships. </t>
        </r>
        <r>
          <rPr>
            <sz val="9"/>
            <color indexed="81"/>
            <rFont val="Tahoma"/>
            <family val="2"/>
          </rPr>
          <t>Are there girls you'd like to get to know better or new students you could invite to dinner so they could make new friends? Could you invite friends from different parts of your life so they can get to know one another?</t>
        </r>
      </text>
    </comment>
    <comment ref="C99" authorId="0">
      <text>
        <r>
          <rPr>
            <b/>
            <sz val="9"/>
            <color indexed="81"/>
            <rFont val="Tahoma"/>
            <family val="2"/>
          </rPr>
          <t xml:space="preserve">Learn how to deal with medical emergencies in the wilderness </t>
        </r>
        <r>
          <rPr>
            <sz val="9"/>
            <color indexed="81"/>
            <rFont val="Tahoma"/>
            <family val="2"/>
          </rPr>
          <t>Adventure trips test your limits, build new skills, and increase your confidence - all while you enjoy the thrill of being outdoors. They also create the possibility of serious medical emergencies. Find out how to handle a worst-case scenario in a particular kind of terrain.</t>
        </r>
      </text>
    </comment>
    <comment ref="C100" authorId="0">
      <text>
        <r>
          <rPr>
            <b/>
            <sz val="9"/>
            <color indexed="81"/>
            <rFont val="Tahoma"/>
            <family val="2"/>
          </rPr>
          <t xml:space="preserve">Backcountry. </t>
        </r>
        <r>
          <rPr>
            <sz val="9"/>
            <color indexed="81"/>
            <rFont val="Tahoma"/>
            <family val="2"/>
          </rPr>
          <t>Interview someone from a search-and-rescue team about the kinds of emergencies you might encounter on a backcountry trip and how to handle them.</t>
        </r>
      </text>
    </comment>
    <comment ref="C101" authorId="0">
      <text>
        <r>
          <rPr>
            <b/>
            <sz val="9"/>
            <color indexed="81"/>
            <rFont val="Tahoma"/>
            <family val="2"/>
          </rPr>
          <t xml:space="preserve">Open water. </t>
        </r>
        <r>
          <rPr>
            <sz val="9"/>
            <color indexed="81"/>
            <rFont val="Tahoma"/>
            <family val="2"/>
          </rPr>
          <t xml:space="preserve">Interview a certified lifeguard, emergency medical technician (EMT) who works on open water, or Coast Guard medic about how to handle the kinds of emergencies you might encounter on the ocean or a large body of water. </t>
        </r>
      </text>
    </comment>
    <comment ref="C102" authorId="0">
      <text>
        <r>
          <rPr>
            <b/>
            <sz val="9"/>
            <color indexed="81"/>
            <rFont val="Tahoma"/>
            <family val="2"/>
          </rPr>
          <t>Mountains.</t>
        </r>
        <r>
          <rPr>
            <sz val="9"/>
            <color indexed="81"/>
            <rFont val="Tahoma"/>
            <family val="2"/>
          </rPr>
          <t xml:space="preserve"> Talk to an EMT, wilderness first responder, or rescue squad member with wilderness first aid training about the emergencies you might encounter on a trip in the mountains - including high-altitude sickness - and how to handle them. </t>
        </r>
      </text>
    </comment>
    <comment ref="C103" authorId="0">
      <text>
        <r>
          <rPr>
            <b/>
            <sz val="9"/>
            <color indexed="81"/>
            <rFont val="Tahoma"/>
            <family val="2"/>
          </rPr>
          <t xml:space="preserve">Research careers that save lives in extreme conditions </t>
        </r>
        <r>
          <rPr>
            <sz val="9"/>
            <color indexed="81"/>
            <rFont val="Tahoma"/>
            <family val="2"/>
          </rPr>
          <t xml:space="preserve">Some people go to work each day ready to save lives in extraordinarily tough situations. Find out more about these careers in an interview. Ask about the training and education needed, and the situations where they've used their expertise. </t>
        </r>
      </text>
    </comment>
    <comment ref="C104" authorId="0">
      <text>
        <r>
          <rPr>
            <b/>
            <sz val="9"/>
            <color indexed="81"/>
            <rFont val="Tahoma"/>
            <family val="2"/>
          </rPr>
          <t xml:space="preserve">Wilderness rescue. </t>
        </r>
        <r>
          <rPr>
            <sz val="9"/>
            <color indexed="81"/>
            <rFont val="Tahoma"/>
            <family val="2"/>
          </rPr>
          <t xml:space="preserve"> Interview a lifeguard, park ranger, or member of a wilderness search-and-rescue squad or ski patrol</t>
        </r>
      </text>
    </comment>
    <comment ref="C105" authorId="0">
      <text>
        <r>
          <rPr>
            <b/>
            <sz val="9"/>
            <color indexed="81"/>
            <rFont val="Tahoma"/>
            <family val="2"/>
          </rPr>
          <t xml:space="preserve">Disaster preparedness. </t>
        </r>
        <r>
          <rPr>
            <sz val="9"/>
            <color indexed="81"/>
            <rFont val="Tahoma"/>
            <family val="2"/>
          </rPr>
          <t>Interview a firefighter, EMT, or member of a local emergency response unit who's trained to handle major disasters such as hrricanes, floods, earthquakes, or terrorist attacks.</t>
        </r>
      </text>
    </comment>
    <comment ref="C106" authorId="0">
      <text>
        <r>
          <rPr>
            <b/>
            <sz val="9"/>
            <color indexed="81"/>
            <rFont val="Tahoma"/>
            <family val="2"/>
          </rPr>
          <t xml:space="preserve">Militaray medicine. </t>
        </r>
        <r>
          <rPr>
            <sz val="9"/>
            <color indexed="81"/>
            <rFont val="Tahoma"/>
            <family val="2"/>
          </rPr>
          <t>Interview a combat medic or member of a military medical unit to find out more about how they care for soldiers during trainingexercises or combat.</t>
        </r>
      </text>
    </comment>
    <comment ref="C107" authorId="0">
      <text>
        <r>
          <rPr>
            <b/>
            <sz val="9"/>
            <color indexed="81"/>
            <rFont val="Tahoma"/>
            <family val="2"/>
          </rPr>
          <t xml:space="preserve">Find out how to care for a critically injured person </t>
        </r>
        <r>
          <rPr>
            <sz val="9"/>
            <color indexed="81"/>
            <rFont val="Tahoma"/>
            <family val="2"/>
          </rPr>
          <t xml:space="preserve">In a remote location or extreme situation that prevents help from reaching you, it's important to know how to keep someone who is critically injured alive until professionals can take over. Find out how to keep an injured person alive for 16 to 24 hours. </t>
        </r>
      </text>
    </comment>
    <comment ref="C108" authorId="0">
      <text>
        <r>
          <rPr>
            <b/>
            <sz val="9"/>
            <color indexed="81"/>
            <rFont val="Tahoma"/>
            <family val="2"/>
          </rPr>
          <t xml:space="preserve">Take a wilderness first aid course. </t>
        </r>
        <r>
          <rPr>
            <sz val="9"/>
            <color indexed="81"/>
            <rFont val="Tahoma"/>
            <family val="2"/>
          </rPr>
          <t>Find a course taught by a certified instructor or endorsed by an accredited organization such as the Wilderness &amp; Remote First Aid course offered by the Red Cross. (Ambassadors can be certified as American Red Cross Instructors in this course and others.)</t>
        </r>
      </text>
    </comment>
    <comment ref="C109" authorId="0">
      <text>
        <r>
          <rPr>
            <b/>
            <sz val="9"/>
            <color indexed="81"/>
            <rFont val="Tahoma"/>
            <family val="2"/>
          </rPr>
          <t xml:space="preserve">Interview a doctor, nurse, EMT, or first resonder. </t>
        </r>
        <r>
          <rPr>
            <sz val="9"/>
            <color indexed="81"/>
            <rFont val="Tahoma"/>
            <family val="2"/>
          </rPr>
          <t xml:space="preserve"> Find someone who specializes in wilderness or survival medicine and ask about the techniques they use to keep people alive in remote areas. Have them help you role-play what you would need to do to treat injuries you may encounter in your outdoor adventures. </t>
        </r>
      </text>
    </comment>
    <comment ref="C110" authorId="0">
      <text>
        <r>
          <rPr>
            <b/>
            <sz val="9"/>
            <color indexed="81"/>
            <rFont val="Tahoma"/>
            <family val="2"/>
          </rPr>
          <t xml:space="preserve">Discover how to use what's on hand in an emergency. </t>
        </r>
        <r>
          <rPr>
            <sz val="9"/>
            <color indexed="81"/>
            <rFont val="Tahoma"/>
            <family val="2"/>
          </rPr>
          <t>With the help of a doctor, nurse, or EMT who specializes in disaster or survival medicine, find out how common items found in the house or car might help heep a ctritically injured person alive when emergency help is delayed.</t>
        </r>
      </text>
    </comment>
    <comment ref="C111" authorId="0">
      <text>
        <r>
          <rPr>
            <b/>
            <sz val="9"/>
            <color indexed="81"/>
            <rFont val="Tahoma"/>
            <family val="2"/>
          </rPr>
          <t xml:space="preserve">Know how ot move an injured person </t>
        </r>
        <r>
          <rPr>
            <sz val="9"/>
            <color indexed="81"/>
            <rFont val="Tahoma"/>
            <family val="2"/>
          </rPr>
          <t>When you took your first aid and CPR certification course, you learned not to move someone with a  serious injury. But sometimes there's no choice. If there's an immediate danger, such as fire, fallen power lines, or flooding, you make need to move the person out of harm's way. Find out how to do this safely.</t>
        </r>
      </text>
    </comment>
    <comment ref="C112" authorId="0">
      <text>
        <r>
          <rPr>
            <b/>
            <sz val="9"/>
            <color indexed="81"/>
            <rFont val="Tahoma"/>
            <family val="2"/>
          </rPr>
          <t xml:space="preserve">Visit a medical schoool. </t>
        </r>
        <r>
          <rPr>
            <sz val="9"/>
            <color indexed="81"/>
            <rFont val="Tahoma"/>
            <family val="2"/>
          </rPr>
          <t xml:space="preserve"> Schools often have student clubs focusing on wildernes, survival, or disaster medicine. Find one near hyou and set up a time when you and your Girl Scout friends can meet with them.</t>
        </r>
      </text>
    </comment>
    <comment ref="C113" authorId="0">
      <text>
        <r>
          <rPr>
            <b/>
            <sz val="9"/>
            <color indexed="81"/>
            <rFont val="Tahoma"/>
            <family val="2"/>
          </rPr>
          <t>Take a wilderness first aid course.</t>
        </r>
        <r>
          <rPr>
            <sz val="9"/>
            <color indexed="81"/>
            <rFont val="Tahoma"/>
            <family val="2"/>
          </rPr>
          <t xml:space="preserve"> Find one that teaches different techniques for carrying people to safety on your own or with others. This may be the same course you take to complete step 3.</t>
        </r>
      </text>
    </comment>
    <comment ref="C114" authorId="0">
      <text>
        <r>
          <rPr>
            <b/>
            <sz val="9"/>
            <color indexed="81"/>
            <rFont val="Tahoma"/>
            <family val="2"/>
          </rPr>
          <t xml:space="preserve">Organize a mock emergency drill. </t>
        </r>
        <r>
          <rPr>
            <sz val="9"/>
            <color indexed="81"/>
            <rFont val="Tahoma"/>
            <family val="2"/>
          </rPr>
          <t xml:space="preserve"> Get help from emergency responders such as firefighters or EMTs. Assign some people to be victims with various injuries, while others learn to move them safely. Switch roles so that everyone has a chance to "treat" victims, then ask the emergency responders to give you feedback on how you did.</t>
        </r>
      </text>
    </comment>
    <comment ref="C115" authorId="0">
      <text>
        <r>
          <rPr>
            <b/>
            <sz val="9"/>
            <color indexed="81"/>
            <rFont val="Tahoma"/>
            <family val="2"/>
          </rPr>
          <t xml:space="preserve">Explore real-life examples for handling wilderness emergencies </t>
        </r>
        <r>
          <rPr>
            <sz val="9"/>
            <color indexed="81"/>
            <rFont val="Tahoma"/>
            <family val="2"/>
          </rPr>
          <t xml:space="preserve"> When you read about a tragedy or accident in which people are injured, often there's an average person who doesn't panic and uses a little bit of training and a lot of courage to save someone's life. Find out more about everyday heroes. </t>
        </r>
      </text>
    </comment>
    <comment ref="C116" authorId="0">
      <text>
        <r>
          <rPr>
            <b/>
            <sz val="9"/>
            <color indexed="81"/>
            <rFont val="Tahoma"/>
            <family val="2"/>
          </rPr>
          <t xml:space="preserve">Explore wilderness survival. </t>
        </r>
        <r>
          <rPr>
            <sz val="9"/>
            <color indexed="81"/>
            <rFont val="Tahoma"/>
            <family val="2"/>
          </rPr>
          <t>Read a book or magazine article or see a movie that tells a real-life story about people who faced an erergency in the wilderness. Note what they did or didn't do to create the situation and how they handled it.</t>
        </r>
      </text>
    </comment>
    <comment ref="C117" authorId="0">
      <text>
        <r>
          <rPr>
            <b/>
            <sz val="9"/>
            <color indexed="81"/>
            <rFont val="Tahoma"/>
            <family val="2"/>
          </rPr>
          <t xml:space="preserve">Investigate extreme first aid. </t>
        </r>
        <r>
          <rPr>
            <sz val="9"/>
            <color indexed="81"/>
            <rFont val="Tahoma"/>
            <family val="2"/>
          </rPr>
          <t xml:space="preserve"> Find at least five news items about everyday people who saved someone's life using first aid during an extreme situation. Share them with friends and familyh and discuss common threads in the stories. Did the heroes have training? What do they credit with helping them save someone else's life?</t>
        </r>
      </text>
    </comment>
    <comment ref="C118" authorId="0">
      <text>
        <r>
          <rPr>
            <b/>
            <sz val="9"/>
            <color indexed="81"/>
            <rFont val="Tahoma"/>
            <family val="2"/>
          </rPr>
          <t xml:space="preserve">Interview an everyday hero. </t>
        </r>
        <r>
          <rPr>
            <sz val="9"/>
            <color indexed="81"/>
            <rFont val="Tahoma"/>
            <family val="2"/>
          </rPr>
          <t>Talk to someone who used first aid to save a life, or someone whose life was saved by a person who gave them first aid. What aspects of their training were most helpful? How did they make decisions about what to do? Did anything unexpected happen that they had to deal with?</t>
        </r>
      </text>
    </comment>
    <comment ref="C122" authorId="0">
      <text>
        <r>
          <rPr>
            <b/>
            <sz val="9"/>
            <color indexed="81"/>
            <rFont val="Tahoma"/>
            <charset val="1"/>
          </rPr>
          <t xml:space="preserve">Use song to bring people together or to spread a message. </t>
        </r>
        <r>
          <rPr>
            <sz val="9"/>
            <color indexed="81"/>
            <rFont val="Tahoma"/>
            <family val="2"/>
          </rPr>
          <t>Singing brings us all togeher and helps us feel connected, storng and pround. Girl Scouts sing in speacila places or to mark speicial times - or somethimes just for the fun of it! As a n Ambassador, use song to help you share what you care about most. Is your passion caring ofr the enviroment? Supporting girls' rights around the world? Teaching younger girls how to get along? Inspire others to spread the message.</t>
        </r>
      </text>
    </comment>
    <comment ref="C123" authorId="0">
      <text>
        <r>
          <rPr>
            <b/>
            <sz val="9"/>
            <color indexed="81"/>
            <rFont val="Tahoma"/>
            <family val="2"/>
          </rPr>
          <t xml:space="preserve">Use music to move people to action. </t>
        </r>
        <r>
          <rPr>
            <sz val="9"/>
            <color indexed="81"/>
            <rFont val="Tahoma"/>
            <family val="2"/>
          </rPr>
          <t>Throughout history, songs have helped rally people to causes. Find songs that gave voice ot hopes and concerns, learn their histories, and think aobut how and why they inspire. Thenk pick a song that matches a cause you're passionate about, sing it with others, and get others inspired, too - that's often a first step to making change.</t>
        </r>
      </text>
    </comment>
    <comment ref="C124" authorId="0">
      <text>
        <r>
          <rPr>
            <b/>
            <sz val="9"/>
            <color indexed="81"/>
            <rFont val="Tahoma"/>
            <family val="2"/>
          </rPr>
          <t xml:space="preserve">Organize a songfest for younger Girl Scouts. </t>
        </r>
        <r>
          <rPr>
            <sz val="9"/>
            <color indexed="81"/>
            <rFont val="Tahoma"/>
            <family val="2"/>
          </rPr>
          <t xml:space="preserve">Together, decide on the message you want your songs to spread. Then guide the girls toward great songs with that spirit. Teach them the songs you know, those they'd like to know, and some songs heardly anyone knows yet. Its a Girl Scout way to know the history of the songs we sing, so share those histories together as you prepare for the songfest. </t>
        </r>
      </text>
    </comment>
    <comment ref="C125" authorId="0">
      <text>
        <r>
          <rPr>
            <b/>
            <sz val="9"/>
            <color indexed="81"/>
            <rFont val="Tahoma"/>
            <family val="2"/>
          </rPr>
          <t xml:space="preserve">Bring generations together in song. </t>
        </r>
        <r>
          <rPr>
            <sz val="9"/>
            <color indexed="81"/>
            <rFont val="Tahoma"/>
            <family val="2"/>
          </rPr>
          <t xml:space="preserve"> Organize a Girl Scout alumnae event centered on singing - perhaps an alumnae tea during Girl Scout week - and get former Girl Scouts singing their favorite Girl Scout songs and reacalling cherished memories. Learn some songs that are no longer sung so you can pass them on to the Girl Scouts' future.</t>
        </r>
      </text>
    </comment>
    <comment ref="C126" authorId="0">
      <text>
        <r>
          <rPr>
            <b/>
            <sz val="9"/>
            <color indexed="81"/>
            <rFont val="Tahoma"/>
            <family val="2"/>
          </rPr>
          <t>Celebrate World Thinking Day.</t>
        </r>
        <r>
          <rPr>
            <sz val="9"/>
            <color indexed="81"/>
            <rFont val="Tahoma"/>
            <family val="2"/>
          </rPr>
          <t xml:space="preserve"> Girl Scout celebrations honor women and girls who change the world. As an Ambassador, celebrate World Thinking Day. This event, which takes place every February 22, is both a change to celebrate international friendships and also a reminder that the Girl Scouts of the USA is part of a global community: the World Association fo Girl Guides and Girl Scouts (WAGGGS). Check the WAGGGS website to find out this year's World Thinking Day theme, and then help younger Girl Scouts with one of the activities below.</t>
        </r>
      </text>
    </comment>
    <comment ref="C127" authorId="0">
      <text>
        <r>
          <rPr>
            <b/>
            <sz val="9"/>
            <color indexed="81"/>
            <rFont val="Tahoma"/>
            <family val="2"/>
          </rPr>
          <t xml:space="preserve">Follow in the steps of femail leaders. </t>
        </r>
        <r>
          <rPr>
            <sz val="9"/>
            <color indexed="81"/>
            <rFont val="Tahoma"/>
            <family val="2"/>
          </rPr>
          <t>Find out about women who have been leaders this year in areas relevant to the World Thinking Day theme. Think aobu thte leadership they've demonstrated and the lines of the Girl Scout Law they embody. Then share what you've learned by helping younger Girl Scouts plan an event or project honoring these women - perhaps a community panel and party, a video interview, or a collective letter to your local newspaper.</t>
        </r>
      </text>
    </comment>
    <comment ref="C128" authorId="0">
      <text>
        <r>
          <rPr>
            <b/>
            <sz val="9"/>
            <color indexed="81"/>
            <rFont val="Tahoma"/>
            <family val="2"/>
          </rPr>
          <t>Julie Moen:</t>
        </r>
        <r>
          <rPr>
            <sz val="9"/>
            <color indexed="81"/>
            <rFont val="Tahoma"/>
            <family val="2"/>
          </rPr>
          <t xml:space="preserve">
</t>
        </r>
      </text>
    </comment>
    <comment ref="C129" authorId="0">
      <text>
        <r>
          <rPr>
            <b/>
            <sz val="9"/>
            <color indexed="81"/>
            <rFont val="Tahoma"/>
            <family val="2"/>
          </rPr>
          <t xml:space="preserve">Earn their World Thinking Day award. </t>
        </r>
        <r>
          <rPr>
            <sz val="9"/>
            <color indexed="81"/>
            <rFont val="Tahoma"/>
            <family val="2"/>
          </rPr>
          <t xml:space="preserve"> Research the WorldThinking Day theme of the year and the steps girls need to complete the award at their grade level. Then plan a workshop for adult volunteers to help them assist girls in earning the award. Collect any supplies the girls will need, and assemble resource kits for the adult volunteers.</t>
        </r>
      </text>
    </comment>
    <comment ref="C130" authorId="0">
      <text>
        <r>
          <rPr>
            <b/>
            <sz val="9"/>
            <color indexed="81"/>
            <rFont val="Tahoma"/>
            <family val="2"/>
          </rPr>
          <t>Share sisterhood around the world.</t>
        </r>
        <r>
          <rPr>
            <sz val="9"/>
            <color indexed="81"/>
            <rFont val="Tahoma"/>
            <family val="2"/>
          </rPr>
          <t xml:space="preserve"> "Sisterhood" doesn't just means sisters in your faimly. All the girls and women who are Girl Scouts try to live by the Girl Scout Law. That's what makes us a Girl Scouts sisterhood - our Law unites us. In your Ambassador badde, use the Law's 10 important lines to get closer to womena nd girls around the world.</t>
        </r>
      </text>
    </comment>
    <comment ref="C131" authorId="0">
      <text>
        <r>
          <rPr>
            <b/>
            <sz val="9"/>
            <color indexed="81"/>
            <rFont val="Tahoma"/>
            <family val="2"/>
          </rPr>
          <t xml:space="preserve">Explore an issue affecting girls and women globally. </t>
        </r>
        <r>
          <rPr>
            <sz val="9"/>
            <color indexed="81"/>
            <rFont val="Tahoma"/>
            <family val="2"/>
          </rPr>
          <t>Invite a guest speaker to talk to your gorup about education, econiomic empowerment, health services, or other issues affecting women and girls. You speaker might  be a Peace Corps volunteer, someone from an aid orgamization, teach, author, or a member of the religious community or armed forces who has serviced overseas. Guide a discussion of how you might use the Girl Scout Law to make a difference in the issue.</t>
        </r>
      </text>
    </comment>
    <comment ref="C132" authorId="0">
      <text>
        <r>
          <rPr>
            <b/>
            <sz val="9"/>
            <color indexed="81"/>
            <rFont val="Tahoma"/>
            <family val="2"/>
          </rPr>
          <t xml:space="preserve">Organiziae and event on women ad STEM careers. </t>
        </r>
        <r>
          <rPr>
            <sz val="9"/>
            <color indexed="81"/>
            <rFont val="Tahoma"/>
            <family val="2"/>
          </rPr>
          <t xml:space="preserve">People with careers in science, techonology, and math (STEM) solve problems that affect girls and women around the world by figuring out how to use resources wisely to make the world a better place. But in the U.S. men outnumber women in STEM careers nearly three to one. Help narrow the gap: Hosta  job fair or panel discussion to educate and inspire girls about STEM jobs. Guid the discussion to encourage girls to consider how geology, civil and enviromental engineering, prodcut innovation, nanotechnology, ethnobiology, and other fields could help them share the Girl Scout Law through their careers. </t>
        </r>
      </text>
    </comment>
    <comment ref="C133" authorId="0">
      <text>
        <r>
          <rPr>
            <b/>
            <sz val="9"/>
            <color indexed="81"/>
            <rFont val="Tahoma"/>
            <family val="2"/>
          </rPr>
          <t xml:space="preserve">Interview a global citizen. </t>
        </r>
        <r>
          <rPr>
            <sz val="9"/>
            <color indexed="81"/>
            <rFont val="Tahoma"/>
            <family val="2"/>
          </rPr>
          <t xml:space="preserve"> Find a woman in an international career field (perhaps a polot, hotel staffer, international banker or teacher, navel officer or translator) who is from another country or has lived abroad. Learn all about her job in an interview. Discuss the ways her job embodies - or could embody - the Girl Scout Law. Share wihat you've learned creatively - perhaps in an article for your school paper, in a career collage you heep by your desk for inspiration, or by organizing a round table "world thinking" careers discussion for your peers.</t>
        </r>
      </text>
    </comment>
    <comment ref="C134" authorId="0">
      <text>
        <r>
          <rPr>
            <b/>
            <sz val="9"/>
            <color indexed="81"/>
            <rFont val="Tahoma"/>
            <family val="2"/>
          </rPr>
          <t xml:space="preserve">Leave your world better than you found it. </t>
        </r>
        <r>
          <rPr>
            <sz val="9"/>
            <color indexed="81"/>
            <rFont val="Tahoma"/>
            <family val="2"/>
          </rPr>
          <t>It's the Firl Scout way to care about the world around us - whether it's a room, a campground , or the world. As an Ambassador, try one of these choices to gather ideas right now for improving he world today - and at every stage of your life.</t>
        </r>
      </text>
    </comment>
    <comment ref="C135" authorId="0">
      <text>
        <r>
          <rPr>
            <b/>
            <sz val="9"/>
            <color indexed="81"/>
            <rFont val="Tahoma"/>
            <family val="2"/>
          </rPr>
          <t xml:space="preserve">Find ideas to use your leadership and ideas in government. </t>
        </r>
        <r>
          <rPr>
            <sz val="9"/>
            <color indexed="81"/>
            <rFont val="Tahoma"/>
            <family val="2"/>
          </rPr>
          <t xml:space="preserve"> Choose a civic issue that you want to affect throughout your life, and explore ways to make government a better place. Your list should include at least 10 strong ideas: Gather them through branstorming with other Girl Scouts, by speaking with elected officials and by researching the organizations working inyour area right now. What are they doing? waht still eneds to be done?</t>
        </r>
      </text>
    </comment>
    <comment ref="C136" authorId="0">
      <text>
        <r>
          <rPr>
            <b/>
            <sz val="9"/>
            <color indexed="81"/>
            <rFont val="Tahoma"/>
            <family val="2"/>
          </rPr>
          <t xml:space="preserve">Gather ideas to work for a healthy planet. </t>
        </r>
        <r>
          <rPr>
            <sz val="9"/>
            <color indexed="81"/>
            <rFont val="Tahoma"/>
            <family val="2"/>
          </rPr>
          <t xml:space="preserve"> Choose an environmental issue that you want to affect throughout your life, and explore ways to make the environment a better place. Your list should include at least 10 strong ideas: You might focus on a specific ecosystem, such as forests, oceans, seashores, rivers, grasslands, mountains, or farmland, and research organizations working to protect that kind of area. What are other activists doing right now? How effective does the work seem to be? How could you rsupport that work, and what else could you do?</t>
        </r>
      </text>
    </comment>
    <comment ref="C137" authorId="0">
      <text>
        <r>
          <rPr>
            <b/>
            <sz val="9"/>
            <color indexed="81"/>
            <rFont val="Tahoma"/>
            <family val="2"/>
          </rPr>
          <t xml:space="preserve">Brainstorm ideas for social change. </t>
        </r>
        <r>
          <rPr>
            <sz val="9"/>
            <color indexed="81"/>
            <rFont val="Tahoma"/>
            <family val="2"/>
          </rPr>
          <t>Choose a social issue that you want to affect throughout your life, and explore ways to improve the systems that create or contribute to the issue. Your list should include at least 10 strong ideas: You might gather them through discussions with advocates for your issue, speaking with elected officials, or spending an afternoon volunteering for an organiziaion doing work in your area of interest. What's being done? What more could you do?</t>
        </r>
      </text>
    </comment>
    <comment ref="C138" authorId="0">
      <text>
        <r>
          <rPr>
            <b/>
            <sz val="9"/>
            <color indexed="81"/>
            <rFont val="Tahoma"/>
            <family val="2"/>
          </rPr>
          <t>Enjoy Girl Scout traditions!</t>
        </r>
        <r>
          <rPr>
            <sz val="9"/>
            <color indexed="81"/>
            <rFont val="Tahoma"/>
            <family val="2"/>
          </rPr>
          <t xml:space="preserve"> Traditions bring people together. A tradition can be a special food, a ceremony, a song - anything that's passed along through the years. Share your passion for Gril Scouting with the Movement's next generation - and help our traditions stay strong for another 100 years (and more!)</t>
        </r>
      </text>
    </comment>
    <comment ref="C139" authorId="0">
      <text>
        <r>
          <rPr>
            <b/>
            <sz val="9"/>
            <color indexed="81"/>
            <rFont val="Tahoma"/>
            <family val="2"/>
          </rPr>
          <t xml:space="preserve">Pass down a tradition. </t>
        </r>
        <r>
          <rPr>
            <sz val="9"/>
            <color indexed="81"/>
            <rFont val="Tahoma"/>
            <family val="2"/>
          </rPr>
          <t xml:space="preserve"> Which Girl Scout traditions mean the most to you? Pick one that has exemplified your Girl Scout experience - perhaps a song, recipe, ceremony or celegration - and share it with younger girls. Find younger girls at every level to teach, from Daisies to Seniors. Or you might teach a vintage - and still useful! - Girl SCout skill. </t>
        </r>
      </text>
    </comment>
    <comment ref="C140" authorId="0">
      <text>
        <r>
          <rPr>
            <b/>
            <sz val="9"/>
            <color indexed="81"/>
            <rFont val="Tahoma"/>
            <family val="2"/>
          </rPr>
          <t xml:space="preserve">Start a Girl Scout tradition of your own. </t>
        </r>
        <r>
          <rPr>
            <sz val="9"/>
            <color indexed="81"/>
            <rFont val="Tahoma"/>
            <family val="2"/>
          </rPr>
          <t>What have you created in Girl Scouting that you would like to go down in the Movement's history? Perhaps it's a song you wrote, a cmap recipe you created, a particular way you completed a badge activity, or a successful program for which you can write a manual for girls and adult volunteers. Share it with the Girl Scout community in a sustainable way.</t>
        </r>
      </text>
    </comment>
    <comment ref="C141" authorId="0">
      <text>
        <r>
          <rPr>
            <b/>
            <sz val="9"/>
            <color indexed="81"/>
            <rFont val="Tahoma"/>
            <family val="2"/>
          </rPr>
          <t xml:space="preserve">Share the Girl Scout way by example. </t>
        </r>
        <r>
          <rPr>
            <sz val="9"/>
            <color indexed="81"/>
            <rFont val="Tahoma"/>
            <family val="2"/>
          </rPr>
          <t xml:space="preserve"> Find a fun way to show Daisies how the Daisy Flower Friends represents parts of the Girl Scout Law, how these values are important to leaders, and how they are leaders, too. Or help Brownies, Juniors, Cadettes, or Seniors complete part of their Girl Scout Way badge.</t>
        </r>
      </text>
    </comment>
    <comment ref="C145" authorId="0">
      <text>
        <r>
          <rPr>
            <b/>
            <sz val="9"/>
            <color indexed="81"/>
            <rFont val="Tahoma"/>
            <family val="2"/>
          </rPr>
          <t xml:space="preserve">Have fune reflecting on your relationship with water. </t>
        </r>
        <r>
          <rPr>
            <sz val="9"/>
            <color indexed="81"/>
            <rFont val="Tahoma"/>
            <family val="2"/>
          </rPr>
          <t xml:space="preserve"> Water is easy to take for grated. As you dive into theis badge, take this opportunity to reflect on what water means to you, where it drops into your life, and what possiblilites and challenges you see reflected on its sparkling (cloudy, clear, stormy) surface. </t>
        </r>
      </text>
    </comment>
    <comment ref="C146" authorId="0">
      <text>
        <r>
          <rPr>
            <b/>
            <sz val="9"/>
            <color indexed="81"/>
            <rFont val="Tahoma"/>
            <family val="2"/>
          </rPr>
          <t xml:space="preserve">Visit water in its natural state. </t>
        </r>
        <r>
          <rPr>
            <sz val="9"/>
            <color indexed="81"/>
            <rFont val="Tahoma"/>
            <family val="2"/>
          </rPr>
          <t>Hike, swim, walk along a beach, or splash in puddles. If there's a water place you've always wanted to visit, use your outdoor travel skills and go there. You might take a simple water tour of your hometown, noting where water splashes or spouts: fountains, puddles, drips, drops, creeks, steam, frost.</t>
        </r>
      </text>
    </comment>
    <comment ref="C147" authorId="0">
      <text>
        <r>
          <rPr>
            <b/>
            <sz val="9"/>
            <color indexed="81"/>
            <rFont val="Tahoma"/>
            <family val="2"/>
          </rPr>
          <t xml:space="preserve">Try a new water skill. </t>
        </r>
        <r>
          <rPr>
            <sz val="9"/>
            <color indexed="81"/>
            <rFont val="Tahoma"/>
            <family val="2"/>
          </rPr>
          <t>Find a course in scuba diving, snorkeling, sailing, white-water frafting, water rescue, or synchronized swimming. If there's water exerience you've always wanted but haven't had the necessary skill or training for, get some now.</t>
        </r>
      </text>
    </comment>
    <comment ref="C148" authorId="0">
      <text>
        <r>
          <rPr>
            <b/>
            <sz val="9"/>
            <color indexed="81"/>
            <rFont val="Tahoma"/>
            <family val="2"/>
          </rPr>
          <t xml:space="preserve">Enjoy a water activity you already know. </t>
        </r>
        <r>
          <rPr>
            <sz val="9"/>
            <color indexed="81"/>
            <rFont val="Tahoma"/>
            <family val="2"/>
          </rPr>
          <t>Perhaps you already have a way you like to spend time with water - canoing, kayaking, surfing, fishing, or tubing. Take a special Water badge trip to enjoy it, and reflect on why you love it.</t>
        </r>
      </text>
    </comment>
    <comment ref="C149" authorId="0">
      <text>
        <r>
          <rPr>
            <b/>
            <sz val="9"/>
            <color indexed="81"/>
            <rFont val="Tahoma"/>
            <charset val="1"/>
          </rPr>
          <t xml:space="preserve">Celebrate water art - and create your own </t>
        </r>
        <r>
          <rPr>
            <sz val="9"/>
            <color indexed="81"/>
            <rFont val="Tahoma"/>
            <family val="2"/>
          </rPr>
          <t xml:space="preserve">Enjoy art that expresses water's cherished place in ritual and tradition around the world - and capture your own  response to the world of water. </t>
        </r>
      </text>
    </comment>
    <comment ref="C150" authorId="0">
      <text>
        <r>
          <rPr>
            <b/>
            <sz val="9"/>
            <color indexed="81"/>
            <rFont val="Tahoma"/>
            <family val="2"/>
          </rPr>
          <t xml:space="preserve">Delve into water literature. </t>
        </r>
        <r>
          <rPr>
            <sz val="9"/>
            <color indexed="81"/>
            <rFont val="Tahoma"/>
            <family val="2"/>
          </rPr>
          <t>Read a fiction or nonfiction book of at least 200 pages that focuses on water, or read five poems about water. React to what you read: You might write a review or a water poem of your own, host a book club for other Ambassadors or friends to discuss it, or reflect on it while sitting by a lake or stream.</t>
        </r>
      </text>
    </comment>
    <comment ref="C151" authorId="0">
      <text>
        <r>
          <rPr>
            <b/>
            <sz val="9"/>
            <color indexed="81"/>
            <rFont val="Tahoma"/>
            <family val="2"/>
          </rPr>
          <t xml:space="preserve">Enjoy an exhibit or event that features water. </t>
        </r>
        <r>
          <rPr>
            <sz val="9"/>
            <color indexed="81"/>
            <rFont val="Tahoma"/>
            <family val="2"/>
          </rPr>
          <t xml:space="preserve"> It might be a water scuplture, a water display (such as a community fountain), fine art, or even music that features water. (Perhaps "water Music," by composer George Frideric Handel.) In whatever way seems appropriate to you (a photo series, a poem), capture your experience to share with others.</t>
        </r>
      </text>
    </comment>
    <comment ref="C152" authorId="0">
      <text>
        <r>
          <rPr>
            <b/>
            <sz val="9"/>
            <color indexed="81"/>
            <rFont val="Tahoma"/>
            <family val="2"/>
          </rPr>
          <t xml:space="preserve">Create your own water composition. </t>
        </r>
        <r>
          <rPr>
            <sz val="9"/>
            <color indexed="81"/>
            <rFont val="Tahoma"/>
            <family val="2"/>
          </rPr>
          <t xml:space="preserve"> Record the sounds of water, from waterfalls and streams to water-glass chimes to running tap water. You could make a composition that's calming to help you and others in times of stress, or a gleeful water tune for a celebration - maybe a Girl Scout ceremony. Share your composition with others.</t>
        </r>
      </text>
    </comment>
    <comment ref="C153" authorId="0">
      <text>
        <r>
          <rPr>
            <sz val="9"/>
            <color indexed="81"/>
            <rFont val="Tahoma"/>
            <family val="2"/>
          </rPr>
          <t>Humans have always been dependent on water. Civilizations were built around rivers. Where it's dry, humans often create artificial bodies of water - reserviors, harbors, and waterways. But our relationship with water isn't always a happy story. We also face pollution, waste, and natural disaster. Take a closer look at a water issue and share what you find out, perhaps in a presentation, art project, article, or journal.</t>
        </r>
      </text>
    </comment>
    <comment ref="C154" authorId="0">
      <text>
        <r>
          <rPr>
            <b/>
            <sz val="9"/>
            <color indexed="81"/>
            <rFont val="Tahoma"/>
            <charset val="1"/>
          </rPr>
          <t xml:space="preserve">Visit a water facility and explore its effectiveness. </t>
        </r>
        <r>
          <rPr>
            <sz val="9"/>
            <color indexed="81"/>
            <rFont val="Tahoma"/>
            <family val="2"/>
          </rPr>
          <t>It might be a waste-treatement plant, a drinking-water treatement plant, a managed watershed, or a desalinization plant. Consider the facility's place in the community and its sustainability. How well is it working? What are its challenges - and your ideas for solutions?</t>
        </r>
      </text>
    </comment>
    <comment ref="C155" authorId="0">
      <text>
        <r>
          <rPr>
            <b/>
            <sz val="9"/>
            <color indexed="81"/>
            <rFont val="Tahoma"/>
            <family val="2"/>
          </rPr>
          <t xml:space="preserve">Investigate endangered marine life. </t>
        </r>
        <r>
          <rPr>
            <sz val="9"/>
            <color indexed="81"/>
            <rFont val="Tahoma"/>
            <family val="2"/>
          </rPr>
          <t>You could interview a marine biologist about the need to protect coral reefs for marine life and for human life. Scientists have discovered serveral medicines in coral reefs, from anticancer chemicals to hard skeletons that might serve as bone implants. Or you could speak to an organization about overfishing, or research the effects of oil spills or climate change on ocean life.</t>
        </r>
      </text>
    </comment>
    <comment ref="C156" authorId="0">
      <text>
        <r>
          <rPr>
            <b/>
            <sz val="9"/>
            <color indexed="81"/>
            <rFont val="Tahoma"/>
            <charset val="1"/>
          </rPr>
          <t xml:space="preserve">Investigate water as a hazard. </t>
        </r>
        <r>
          <rPr>
            <sz val="9"/>
            <color indexed="81"/>
            <rFont val="Tahoma"/>
            <family val="2"/>
          </rPr>
          <t xml:space="preserve">Tsunamis, tidal weaves, rogue waves, and flash floods all occur naturally, sometimes at great cost to ships and cities. Read cerveral articles or a scientific book to learn more about one or all of these hazards. </t>
        </r>
      </text>
    </comment>
    <comment ref="C157" authorId="0">
      <text>
        <r>
          <rPr>
            <sz val="9"/>
            <color indexed="81"/>
            <rFont val="Tahoma"/>
            <family val="2"/>
          </rPr>
          <t>There are myriad water issues, to be sure. But since civilization depends on water, humans have always used their innovation and ingenuity to find, treat, gather, filter, conserve, and protect this precious resource.</t>
        </r>
      </text>
    </comment>
    <comment ref="C158" authorId="0">
      <text>
        <r>
          <rPr>
            <b/>
            <sz val="9"/>
            <color indexed="81"/>
            <rFont val="Tahoma"/>
            <family val="2"/>
          </rPr>
          <t xml:space="preserve">Intereview a water scientist to find out how they're helping water. </t>
        </r>
        <r>
          <rPr>
            <sz val="9"/>
            <color indexed="81"/>
            <rFont val="Tahoma"/>
            <family val="2"/>
          </rPr>
          <t>This might be:
A hydroplogist who studies water and its flow, underground water formations, and hydroelectricity.
A civil engineer (or water resource engineer) who specializes in building and managing water treatement plants and dams, or who comes up with flood forecasting solutions.
A climatologist who studies weather patters and the water cycle.
A marine scientist who investigates bodies of water, underlying geology, and organisms that live in oceans, lakes, and stream. 
Choose one area that interestes you and prepare a 10-question interview. Conduct your interview by phone, e-mail, or in person. Find out how the scientist became intersetd in their field, what they studied in school and how they got the job! Share what you learn with others.</t>
        </r>
      </text>
    </comment>
    <comment ref="C159" authorId="0">
      <text>
        <r>
          <rPr>
            <b/>
            <sz val="9"/>
            <color indexed="81"/>
            <rFont val="Tahoma"/>
            <family val="2"/>
          </rPr>
          <t xml:space="preserve">Explore the world of hydroelectricity - and play engineer. </t>
        </r>
        <r>
          <rPr>
            <sz val="9"/>
            <color indexed="81"/>
            <rFont val="Tahoma"/>
            <family val="2"/>
          </rPr>
          <t xml:space="preserve">Dams are sustainable generators of about 20% of the world's electric power. If you can, tor a dam. If not, resesarch one. How does it help the community it serves? Put on your engineer's hat and ask yourself, if I were in charge of the dam, what improvements would I make? Share your recommendations. </t>
        </r>
      </text>
    </comment>
    <comment ref="C160" authorId="0">
      <text>
        <r>
          <rPr>
            <b/>
            <sz val="9"/>
            <color indexed="81"/>
            <rFont val="Tahoma"/>
            <family val="2"/>
          </rPr>
          <t xml:space="preserve">Design your own water innovation. </t>
        </r>
        <r>
          <rPr>
            <sz val="9"/>
            <color indexed="81"/>
            <rFont val="Tahoma"/>
            <family val="2"/>
          </rPr>
          <t>Choose a water issue for which you'd like to create a solution. Your design can be for something specific, like a filter to clean water, or for something less tangible - what about a water policy or legislation you'd like to see enacted? Whatever it is, find a way to communitcate your idea to others - such as a 3-D model, a draft of a bill you'd like to see, or a diagram or sketch.</t>
        </r>
      </text>
    </comment>
    <comment ref="C161" authorId="0">
      <text>
        <r>
          <rPr>
            <sz val="9"/>
            <color indexed="81"/>
            <rFont val="Tahoma"/>
            <family val="2"/>
          </rPr>
          <t>Here's your opporutnity to take everything you've learned and enjoyed and use it to help others appreciate water. If you've already shared some of your findings, do it now in a different way. This step should feel like a focused culmination of your badge work.</t>
        </r>
      </text>
    </comment>
    <comment ref="C162" authorId="0">
      <text>
        <r>
          <rPr>
            <b/>
            <sz val="9"/>
            <color indexed="81"/>
            <rFont val="Tahoma"/>
            <family val="2"/>
          </rPr>
          <t xml:space="preserve">Celebrate water with younger Girl Scouts. </t>
        </r>
        <r>
          <rPr>
            <sz val="9"/>
            <color indexed="81"/>
            <rFont val="Tahoma"/>
            <family val="2"/>
          </rPr>
          <t xml:space="preserve"> You might have a party with a water theme: Guide a water science experiment and make fun seltzers with Brownies earning their Snacks badge. You might play Marco Polo and help girl slearn basic water skills. Host a special GS Camp weekend, or organize an outing to a water park (A fun way to teach girls about chlorine).</t>
        </r>
      </text>
    </comment>
    <comment ref="C163" authorId="0">
      <text>
        <r>
          <rPr>
            <b/>
            <sz val="9"/>
            <color indexed="81"/>
            <rFont val="Tahoma"/>
            <family val="2"/>
          </rPr>
          <t xml:space="preserve">Share a water issue that matters to you with your community. </t>
        </r>
        <r>
          <rPr>
            <sz val="9"/>
            <color indexed="81"/>
            <rFont val="Tahoma"/>
            <family val="2"/>
          </rPr>
          <t>It could be a speech or article in which you explore the issue and make an action recommendation - you could publish it in a newspaper or on a website. It might be a sisplay or exhibit at a school, library, or place of worship.</t>
        </r>
      </text>
    </comment>
    <comment ref="C164" authorId="0">
      <text>
        <r>
          <rPr>
            <b/>
            <sz val="9"/>
            <color indexed="81"/>
            <rFont val="Tahoma"/>
            <family val="2"/>
          </rPr>
          <t xml:space="preserve">Guide a group to a water place. </t>
        </r>
        <r>
          <rPr>
            <sz val="9"/>
            <color indexed="81"/>
            <rFont val="Tahoma"/>
            <family val="2"/>
          </rPr>
          <t>It could be a scavenger hunt - where does our water come from? It could be a tour of a navel base, commercial fishing boat, ferry barge, coast guard station, marine museum, or lighthouse. Wherever you go, you're the guide, and the experience is one you're crafted to share the aspects of water that are important to you.</t>
        </r>
      </text>
    </comment>
    <comment ref="C169" authorId="0">
      <text>
        <r>
          <rPr>
            <sz val="9"/>
            <color indexed="81"/>
            <rFont val="Tahoma"/>
            <family val="2"/>
          </rPr>
          <t>When living on your own, your biggest expense will likely be your housing. Living in a dorm, renting an apartment, and buying a house all have their own financial rules and regulations. Choose a scenario that's in your near future (like dorm living or renting an apartment) or further down teh road (buying your dream home) to learn more about the overall process and be better prepared to live on your own.</t>
        </r>
      </text>
    </comment>
    <comment ref="C170" authorId="0">
      <text>
        <r>
          <rPr>
            <b/>
            <sz val="9"/>
            <color indexed="81"/>
            <rFont val="Tahoma"/>
            <charset val="1"/>
          </rPr>
          <t xml:space="preserve">Take a tour. </t>
        </r>
        <r>
          <rPr>
            <sz val="9"/>
            <color indexed="81"/>
            <rFont val="Tahoma"/>
            <family val="2"/>
          </rPr>
          <t>Take an "open house" tour of an apartment or home that's for rent or sale. Be completely upfront with the person hosting the tour - remember that their job relies on making sales, so you don't want to get in their way. If the real estate agent has time, however, ask them to explain the rent/purchase process and how the "asking price" of the place you are touring compares to other apartments/homes in the neighborhood.</t>
        </r>
      </text>
    </comment>
    <comment ref="C171" authorId="0">
      <text>
        <r>
          <rPr>
            <b/>
            <sz val="9"/>
            <color indexed="81"/>
            <rFont val="Tahoma"/>
            <family val="2"/>
          </rPr>
          <t xml:space="preserve">Interview a new tenant or homeowner. </t>
        </r>
        <r>
          <rPr>
            <sz val="9"/>
            <color indexed="81"/>
            <rFont val="Tahoma"/>
            <family val="2"/>
          </rPr>
          <t>Find a young woman who has recently moved into a dorm or rented an apartment. Then interview her to find out all the steps she had to take before voign in. Did she have any financial surprises? What were the costs associated with moving that she would tell you to be ready for (first and last months' rent, tental insurance, moving truck rental, utility hookup fees, etc. )? Be sure to ask her what helped her make her final decision and if there was anything she would have don differently.</t>
        </r>
      </text>
    </comment>
    <comment ref="C172" authorId="0">
      <text>
        <r>
          <rPr>
            <b/>
            <sz val="9"/>
            <color indexed="81"/>
            <rFont val="Tahoma"/>
            <family val="2"/>
          </rPr>
          <t xml:space="preserve">Be chart smart. </t>
        </r>
        <r>
          <rPr>
            <sz val="9"/>
            <color indexed="81"/>
            <rFont val="Tahoma"/>
            <family val="2"/>
          </rPr>
          <t xml:space="preserve"> Create a map of the area you'd like to live, whether it's the freshman dorms at your college of choice or a neighborhood you've always loved. Then do research on at least a half dozen available rooms or homes to find out how living expenses differ and what kind of compromises you might have to make. For example, when renting in a college town, you'll likely have to pay more to be close to campus, but living farther away could mean a bigger place. Create a chart comparing the various costs and trade-offs you've discovered, and pick a winner!</t>
        </r>
      </text>
    </comment>
    <comment ref="C173" authorId="0">
      <text>
        <r>
          <rPr>
            <sz val="9"/>
            <color indexed="81"/>
            <rFont val="Tahoma"/>
            <family val="2"/>
          </rPr>
          <t>When living independently, you're responsible for buying everything from groceries to gas for your car. Plus, there are plenty of other expenses you might not have thought of, from the electric bill to cable TV and lealth insurance. In this step, you'll take a closer look at how quickly costs can add up by tracking a month's worth of spending.</t>
        </r>
      </text>
    </comment>
    <comment ref="C174" authorId="0">
      <text>
        <r>
          <rPr>
            <b/>
            <sz val="9"/>
            <color indexed="81"/>
            <rFont val="Tahoma"/>
            <family val="2"/>
          </rPr>
          <t xml:space="preserve">Focust on your finances. </t>
        </r>
        <r>
          <rPr>
            <sz val="9"/>
            <color indexed="81"/>
            <rFont val="Tahoma"/>
            <family val="2"/>
          </rPr>
          <t xml:space="preserve">Keep track of every personal item you use in a month. Inculde everything from toiletries and clothes to things like your phone or Interent service. Once your list is complete, review it with a friend or family member and ask them to add items you might have missed. Then total the cost of everything so you can get a rough idea of your monthly spending habits. </t>
        </r>
      </text>
    </comment>
    <comment ref="C175" authorId="0">
      <text>
        <r>
          <rPr>
            <b/>
            <sz val="9"/>
            <color indexed="81"/>
            <rFont val="Tahoma"/>
            <family val="2"/>
          </rPr>
          <t xml:space="preserve">Shop talk. </t>
        </r>
        <r>
          <rPr>
            <sz val="9"/>
            <color indexed="81"/>
            <rFont val="Tahoma"/>
            <family val="2"/>
          </rPr>
          <t xml:space="preserve">Volunteer to do your family's shopping for one month, keeping track of everything that you spend. At the end of the month, categorize the items you purchases (food, toiletries, clothing, etc.) and review the list with your entire family to see if there iare places where money might be saved. </t>
        </r>
      </text>
    </comment>
    <comment ref="C176" authorId="0">
      <text>
        <r>
          <rPr>
            <b/>
            <sz val="9"/>
            <color indexed="81"/>
            <rFont val="Tahoma"/>
            <family val="2"/>
          </rPr>
          <t xml:space="preserve">Audit request. </t>
        </r>
        <r>
          <rPr>
            <sz val="9"/>
            <color indexed="81"/>
            <rFont val="Tahoma"/>
            <family val="2"/>
          </rPr>
          <t>An audit is a eview of someone's financial decuments. Ask a friend or family member living on their own if you can audit them by asking them to save a month's worth of receipts and bills. Organize all their spending by category (food, fun, rent, etc.) and review the totals together. If your friend doesn't already keep a budget, the results might make them want to start!</t>
        </r>
      </text>
    </comment>
    <comment ref="C177" authorId="0">
      <text>
        <r>
          <rPr>
            <sz val="9"/>
            <color indexed="81"/>
            <rFont val="Tahoma"/>
            <family val="2"/>
          </rPr>
          <t>A budget isn't just about making sure you have enough money to pay your bills. Every good budget should also make room for entertainment, hobbies, and having fun with friends.</t>
        </r>
      </text>
    </comment>
    <comment ref="C178" authorId="0">
      <text>
        <r>
          <rPr>
            <b/>
            <sz val="9"/>
            <color indexed="81"/>
            <rFont val="Tahoma"/>
            <charset val="1"/>
          </rPr>
          <t xml:space="preserve">Horray for hobbies! </t>
        </r>
        <r>
          <rPr>
            <sz val="9"/>
            <color indexed="81"/>
            <rFont val="Tahoma"/>
            <family val="2"/>
          </rPr>
          <t>Do you have a hobby that you just can't live without? Whether it's collecting concert posters or mastering photography, you'll need to build the costs of you hobby into your budget. Review how much money you've spent on you gobby over the past year. Then divide that total by 12 to figure out how much you need to put aside per month. You might even consider setting up a separate savings account for this money.</t>
        </r>
      </text>
    </comment>
    <comment ref="C179" authorId="0">
      <text>
        <r>
          <rPr>
            <b/>
            <sz val="9"/>
            <color indexed="81"/>
            <rFont val="Tahoma"/>
            <family val="2"/>
          </rPr>
          <t xml:space="preserve">Treat yourself. </t>
        </r>
        <r>
          <rPr>
            <sz val="9"/>
            <color indexed="81"/>
            <rFont val="Tahoma"/>
            <family val="2"/>
          </rPr>
          <t>Find out how much of your budget needs to be dedicated to treating yourself. If you're the type of person who is happy to spend nights at home with a library book, then you might only need to use 5 percent of your budget. But if you love going to movies and meeting friends for dinner often, you mihgt need closer to 15 percent. Make a list of all the things you like to do for fun, research the cost for each, add them up, and divide by 12 to know how much you need to save each month (remember to include all costs. For example, a night at the movies includes not just the ticket, but also trasportation to the theater and snacks from the concession stand.)</t>
        </r>
      </text>
    </comment>
    <comment ref="C180" authorId="0">
      <text>
        <r>
          <rPr>
            <b/>
            <sz val="9"/>
            <color indexed="81"/>
            <rFont val="Tahoma"/>
            <family val="2"/>
          </rPr>
          <t xml:space="preserve">Class act. </t>
        </r>
        <r>
          <rPr>
            <sz val="9"/>
            <color indexed="81"/>
            <rFont val="Tahoma"/>
            <family val="2"/>
          </rPr>
          <t>Gym membership. Cooking classes. A tennis league. Most people have classes or activities that need to be included in their budget. One key to maximizing your purchase power, however, is searching out the best deal. Pick something like a gym membership and reseach all the available options in your area, keeping in mind extra costs like membership fees or locker rentals. Rank your options in order from best to worst, and see what a difference research can make on your budget's bottom line.</t>
        </r>
      </text>
    </comment>
    <comment ref="C181" authorId="0">
      <text>
        <r>
          <rPr>
            <sz val="9"/>
            <color indexed="81"/>
            <rFont val="Tahoma"/>
            <family val="2"/>
          </rPr>
          <t>Your car breaks down. Your laptop is stolen. You get sick and have extra doctor's bills to pay. The only think you can expect in life is tahth the unexpected will happen - so set aside some money for when it does. One golden rule given by financial advisoers is that everyone working adult should have at least six months of their typical living expenses saved and set aside for the unexpected.</t>
        </r>
      </text>
    </comment>
    <comment ref="C182" authorId="0">
      <text>
        <r>
          <rPr>
            <b/>
            <sz val="9"/>
            <color indexed="81"/>
            <rFont val="Tahoma"/>
            <family val="2"/>
          </rPr>
          <t xml:space="preserve">Interview your network. </t>
        </r>
        <r>
          <rPr>
            <sz val="9"/>
            <color indexed="81"/>
            <rFont val="Tahoma"/>
            <family val="2"/>
          </rPr>
          <t>You'll often find that the people around you have the best advice. Talk to your network fo family and friends and ask them about different financial emergiences they've faced and how they've delt with them. For example, maybe someone had a car accident. Even if they have insurance, they may have been suprised by a large deductible or loss of wages from missing work. Make a list of five unexpected situations that you learned about hand research how much it would cost to deal with each one.</t>
        </r>
      </text>
    </comment>
    <comment ref="C183" authorId="0">
      <text>
        <r>
          <rPr>
            <b/>
            <sz val="9"/>
            <color indexed="81"/>
            <rFont val="Tahoma"/>
            <family val="2"/>
          </rPr>
          <t xml:space="preserve">Interview a financial guru. </t>
        </r>
        <r>
          <rPr>
            <sz val="9"/>
            <color indexed="81"/>
            <rFont val="Tahoma"/>
            <family val="2"/>
          </rPr>
          <t>Part of a financial adviser's job is to prepare their client for the unexpected. Set up an interview with a financial adviser and ask them how they advise clients to save for emergencies. What are the typical issues they have seen while working with clients? How much money should someone have in the bank if they lose their job? What are their tips for building a "rainy day" fund?</t>
        </r>
      </text>
    </comment>
    <comment ref="C184" authorId="0">
      <text>
        <r>
          <rPr>
            <b/>
            <sz val="9"/>
            <color indexed="81"/>
            <rFont val="Tahoma"/>
            <family val="2"/>
          </rPr>
          <t xml:space="preserve">Interview an insurance expert. </t>
        </r>
        <r>
          <rPr>
            <sz val="9"/>
            <color indexed="81"/>
            <rFont val="Tahoma"/>
            <family val="2"/>
          </rPr>
          <t xml:space="preserve">Life insurance, car insurance, and homeowners insurance are all there in case of the unexpected. Set up an appointment with one of your family's insurance agents to learn more about the inportant world of insurance. Find out how much the different kinds of insurance cost. Compare the cost with the likelihood that something will happen - and with the actual cost of replacing or repairing the items insured. </t>
        </r>
      </text>
    </comment>
    <comment ref="C185" authorId="0">
      <text>
        <r>
          <rPr>
            <b/>
            <sz val="9"/>
            <color indexed="81"/>
            <rFont val="Tahoma"/>
            <family val="2"/>
          </rPr>
          <t xml:space="preserve">Plan for sharing with others: </t>
        </r>
        <r>
          <rPr>
            <sz val="9"/>
            <color indexed="81"/>
            <rFont val="Tahoma"/>
            <family val="2"/>
          </rPr>
          <t xml:space="preserve"> Everyone's heard the saying that it's better to give than to reveive. But in order to give - be it a friend's girthday gift or a charitable donation - you have to make room in your budget. Fiure out how much you want to set aside for goodwill to others. </t>
        </r>
      </text>
    </comment>
    <comment ref="C186" authorId="0">
      <text>
        <r>
          <rPr>
            <b/>
            <sz val="9"/>
            <color indexed="81"/>
            <rFont val="Tahoma"/>
            <family val="2"/>
          </rPr>
          <t xml:space="preserve">Plan for presents. </t>
        </r>
        <r>
          <rPr>
            <sz val="9"/>
            <color indexed="81"/>
            <rFont val="Tahoma"/>
            <family val="2"/>
          </rPr>
          <t xml:space="preserve"> With gifts, it truly is the thought that counts. But if you don't think about gifts in your budget, you might not have any funds available if you want to give them. Make a list of everyone you'd like to get presents for (parents, siblings, friends) throughotu an entire year, along with how much you'd like to spend on each gift. Add p the total and divide by 12 to see how much you need to budget eafh month for presents. You may find that your wish list for giving si greater than what you can afford, but its better to know ahead of time so you can adjust your spending. </t>
        </r>
      </text>
    </comment>
    <comment ref="C187" authorId="0">
      <text>
        <r>
          <rPr>
            <b/>
            <sz val="9"/>
            <color indexed="81"/>
            <rFont val="Tahoma"/>
            <family val="2"/>
          </rPr>
          <t xml:space="preserve">Budget for your time. </t>
        </r>
        <r>
          <rPr>
            <sz val="9"/>
            <color indexed="81"/>
            <rFont val="Tahoma"/>
            <family val="2"/>
          </rPr>
          <t xml:space="preserve"> Do you want to be a Girl Scout volunteer? Or do you have plans to volunteer for your favorite environmentla or social-justice cause? If so, investigate two ways that you might be able to help as a yound adult by talking to people who have already volunteered. Find out if there are any costs involved. If so, how would you work those into your budget? And be sure to find out hwo much time would be required of you. You'll have to make room for that time in your busy life as well!</t>
        </r>
      </text>
    </comment>
    <comment ref="C188" authorId="0">
      <text>
        <r>
          <rPr>
            <b/>
            <sz val="9"/>
            <color indexed="81"/>
            <rFont val="Tahoma"/>
            <family val="2"/>
          </rPr>
          <t xml:space="preserve">Charity starts… with a budget. </t>
        </r>
        <r>
          <rPr>
            <sz val="9"/>
            <color indexed="81"/>
            <rFont val="Tahoma"/>
            <family val="2"/>
          </rPr>
          <t xml:space="preserve">Do you have a desire to make the world a better place through philanthropy? Perhaps you have a favorite charity or your place or worship has projects you'd like to support? Even if you don't have any money to donate at this time, your budget can help. Think about it this way. Donating a single dollar might not create much change. But what if you used your budget to figure out how to save single dollar each and every day? After a year, you'd have an impressive donation indeed. </t>
        </r>
      </text>
    </comment>
    <comment ref="C192" authorId="0">
      <text>
        <r>
          <rPr>
            <b/>
            <sz val="9"/>
            <color indexed="81"/>
            <rFont val="Tahoma"/>
            <charset val="1"/>
          </rPr>
          <t xml:space="preserve">Get the scoop on credit scores </t>
        </r>
        <r>
          <rPr>
            <sz val="9"/>
            <color indexed="81"/>
            <rFont val="Tahoma"/>
            <family val="2"/>
          </rPr>
          <t>Your credit score is like a report card on your financial history. But instead of getting grades like A, B, and C, your credit score is a tree-digit number. Anything above a 700 is recognized as very good, while scores below 500 are considered subpar. Your credit score helps lenders evaluate your ability to pay back waht you owe. That means maintaining a good credit score will make it easier for you to apply for credit cards, receive loans (student, car, home, etc.), and rent an apartment at some point in the future. Your goal in this step is to find out what information is used to determine a credit score and what can make a score go up or down.</t>
        </r>
      </text>
    </comment>
    <comment ref="C193" authorId="0">
      <text>
        <r>
          <rPr>
            <b/>
            <sz val="9"/>
            <color indexed="81"/>
            <rFont val="Tahoma"/>
            <family val="2"/>
          </rPr>
          <t xml:space="preserve">Do your own research. </t>
        </r>
        <r>
          <rPr>
            <sz val="9"/>
            <color indexed="81"/>
            <rFont val="Tahoma"/>
            <family val="2"/>
          </rPr>
          <t xml:space="preserve"> There's a wealth of information on credit scores available online and at your local library. The hard part is being able to sort through all the information to find the important bits. Spend at least two hours reading up on credit scores in order to write two explanatory paragraphs: one on where credit scores come from and the other on keys to keeping a good score. </t>
        </r>
      </text>
    </comment>
    <comment ref="C194" authorId="0">
      <text>
        <r>
          <rPr>
            <b/>
            <sz val="9"/>
            <color indexed="81"/>
            <rFont val="Tahoma"/>
            <family val="2"/>
          </rPr>
          <t xml:space="preserve">Invte an expert speaker. </t>
        </r>
        <r>
          <rPr>
            <sz val="9"/>
            <color indexed="81"/>
            <rFont val="Tahoma"/>
            <family val="2"/>
          </rPr>
          <t>A banker, financial planner, or credit bureau representative would be ideal to speak to your Girl Scout group about credit scores and what they mean. Ask the presenter to explain in detail how not having a credit card can impact your credit score and how having a low score can hurt your changes of getting future credit, loans, and mortgages.</t>
        </r>
      </text>
    </comment>
    <comment ref="C195" authorId="0">
      <text>
        <r>
          <rPr>
            <b/>
            <sz val="9"/>
            <color indexed="81"/>
            <rFont val="Tahoma"/>
            <family val="2"/>
          </rPr>
          <t xml:space="preserve">Go on a field trip. </t>
        </r>
        <r>
          <rPr>
            <sz val="9"/>
            <color indexed="81"/>
            <rFont val="Tahoma"/>
            <family val="2"/>
          </rPr>
          <t xml:space="preserve"> Set up an appointment at a bank or local credit bureau to meet with an expert where they work. Ask them to walk you through the process of cheching on credit scores, along with explaining how a low score can hurt your chances of getting furture credit, loans, and mortgages.</t>
        </r>
      </text>
    </comment>
    <comment ref="C196" authorId="0">
      <text>
        <r>
          <rPr>
            <b/>
            <sz val="9"/>
            <color indexed="81"/>
            <rFont val="Tahoma"/>
            <family val="2"/>
          </rPr>
          <t xml:space="preserve">Find out how bank loans work. </t>
        </r>
        <r>
          <rPr>
            <sz val="9"/>
            <color indexed="81"/>
            <rFont val="Tahoma"/>
            <family val="2"/>
          </rPr>
          <t>People rarely purchase a home or a new car with cash. Instead, they get a bank or another financial institution to loan them the money to pay for it and then pa back the lender a small chunk at a time each month. Likewise, many students take out loans to help pay for their college education, then pay the loan back after they graduate and find a job. In this step, you'll reseach the ins and outs of getting one of these kinds of loans.</t>
        </r>
      </text>
    </comment>
    <comment ref="C197" authorId="0">
      <text>
        <r>
          <rPr>
            <b/>
            <sz val="9"/>
            <color indexed="81"/>
            <rFont val="Tahoma"/>
            <family val="2"/>
          </rPr>
          <t xml:space="preserve">Learn about student loans. </t>
        </r>
        <r>
          <rPr>
            <sz val="9"/>
            <color indexed="81"/>
            <rFont val="Tahoma"/>
            <family val="2"/>
          </rPr>
          <t>Search online, talk to your school's guidance counselor, or interview a financial aid officer at a college to find out about different types of student loans, as well as how and when you're expected to pay the loan back after graduation.</t>
        </r>
      </text>
    </comment>
    <comment ref="C198" authorId="0">
      <text>
        <r>
          <rPr>
            <b/>
            <sz val="9"/>
            <color indexed="81"/>
            <rFont val="Tahoma"/>
            <family val="2"/>
          </rPr>
          <t>Learn about home loans.</t>
        </r>
        <r>
          <rPr>
            <sz val="9"/>
            <color indexed="81"/>
            <rFont val="Tahoma"/>
            <family val="2"/>
          </rPr>
          <t xml:space="preserve"> Home loans, also called home mortgages, are often the biggest loan a person will ever take out. Indeed, the most common type of home loan takes 30 years to pay off. Ask family members if they know a home loan officer that you could speak with about home loans. Be sure to ask about down payment requirments, as well as how interest rates can change bases on both the type of loan and length of the loan in years.</t>
        </r>
      </text>
    </comment>
    <comment ref="C199" authorId="0">
      <text>
        <r>
          <rPr>
            <b/>
            <sz val="9"/>
            <color indexed="81"/>
            <rFont val="Tahoma"/>
            <family val="2"/>
          </rPr>
          <t xml:space="preserve">Learn about car loans. </t>
        </r>
        <r>
          <rPr>
            <sz val="9"/>
            <color indexed="81"/>
            <rFont val="Tahoma"/>
            <family val="2"/>
          </rPr>
          <t>Make an appointment to speak with a finaince official at a local car dealership, either in person or by phone. Ask them to explain the different kinds of loans offered for both new and used cars; how interest rates vary; and how a lower interest rate saves you money compared to a high interest rate.</t>
        </r>
      </text>
    </comment>
    <comment ref="C200" authorId="0">
      <text>
        <r>
          <rPr>
            <b/>
            <sz val="9"/>
            <color indexed="81"/>
            <rFont val="Tahoma"/>
            <family val="2"/>
          </rPr>
          <t>Learn the ins and outs of credit cards</t>
        </r>
        <r>
          <rPr>
            <sz val="9"/>
            <color indexed="81"/>
            <rFont val="Tahoma"/>
            <family val="2"/>
          </rPr>
          <t xml:space="preserve"> Credit cards are the most common way people borrow money. Credit cards are also a very helpful tool in life. Like any other tool, however, you need to know how to use one properly to get the most out of it. When paying with a credit card, you are essentially borrowing money from a credit card lender. You are then expected to pay back the credit card company in a set amount of time. And if you don't pay the full amount you owe, you must pay interest (the cost of borrowoing money) on the remaining balance. Fill in the credit card worksheet on the next page in order to compare credit card offers as you complete this step.</t>
        </r>
      </text>
    </comment>
    <comment ref="C201" authorId="0">
      <text>
        <r>
          <rPr>
            <b/>
            <sz val="9"/>
            <color indexed="81"/>
            <rFont val="Tahoma"/>
            <family val="2"/>
          </rPr>
          <t xml:space="preserve">Study credit card offers. </t>
        </r>
        <r>
          <rPr>
            <sz val="9"/>
            <color indexed="81"/>
            <rFont val="Tahoma"/>
            <family val="2"/>
          </rPr>
          <t>Find at least three credit card offers in the mail, in stores, or in banks. Read the offers to learn what is needed to apply for each card and use them to complete the worksheet. Then rank each offer for the best deal and dscuss your choices with friends or family.</t>
        </r>
      </text>
    </comment>
    <comment ref="C202" authorId="0">
      <text>
        <r>
          <rPr>
            <b/>
            <sz val="9"/>
            <color indexed="81"/>
            <rFont val="Tahoma"/>
            <family val="2"/>
          </rPr>
          <t xml:space="preserve">Speak with banks. </t>
        </r>
        <r>
          <rPr>
            <sz val="9"/>
            <color indexed="81"/>
            <rFont val="Tahoma"/>
            <family val="2"/>
          </rPr>
          <t>Locate two banks and/or credit unions in your community. Set up phone interviews with banking associates at each to discuss the steps involved in applying for a credit card. Prepare a list of questions that will answer all the columns in the credit card worksheet.</t>
        </r>
      </text>
    </comment>
    <comment ref="C203" authorId="0">
      <text>
        <r>
          <rPr>
            <b/>
            <sz val="9"/>
            <color indexed="81"/>
            <rFont val="Tahoma"/>
            <family val="2"/>
          </rPr>
          <t xml:space="preserve">Go online. </t>
        </r>
        <r>
          <rPr>
            <sz val="9"/>
            <color indexed="81"/>
            <rFont val="Tahoma"/>
            <family val="2"/>
          </rPr>
          <t>Explore the online sites of at least three banks or credit unions.  Compile information on the various credit card offers you find and complete the worksheet. Then rank each offer for the best deal and discuss your choices with friends or family.</t>
        </r>
      </text>
    </comment>
    <comment ref="C204" authorId="0">
      <text>
        <r>
          <rPr>
            <b/>
            <sz val="9"/>
            <color indexed="81"/>
            <rFont val="Tahoma"/>
            <family val="2"/>
          </rPr>
          <t>Gather real-life borrowing stories</t>
        </r>
        <r>
          <rPr>
            <sz val="9"/>
            <color indexed="81"/>
            <rFont val="Tahoma"/>
            <family val="2"/>
          </rPr>
          <t xml:space="preserve"> By this point, you know enough to have a knowledgeable conversation on the topics of borrowing and credit. It's time to dig deeper into these important financial subjects by learning from the experiences - both good and bag - of others. </t>
        </r>
      </text>
    </comment>
    <comment ref="C205" authorId="0">
      <text>
        <r>
          <rPr>
            <b/>
            <sz val="9"/>
            <color indexed="81"/>
            <rFont val="Tahoma"/>
            <family val="2"/>
          </rPr>
          <t xml:space="preserve">Interview an expert. </t>
        </r>
        <r>
          <rPr>
            <sz val="9"/>
            <color indexed="81"/>
            <rFont val="Tahoma"/>
            <family val="2"/>
          </rPr>
          <t>Talk to a financial adviser or credit counselor about common financial mistakes people make when it comes ot borrownig. Be sure to get their recommendations on any magazines, books, or websites where youc an get more in-depth information.</t>
        </r>
      </text>
    </comment>
    <comment ref="C206" authorId="0">
      <text>
        <r>
          <rPr>
            <b/>
            <sz val="9"/>
            <color indexed="81"/>
            <rFont val="Tahoma"/>
            <family val="2"/>
          </rPr>
          <t xml:space="preserve">Study relevant stories. </t>
        </r>
        <r>
          <rPr>
            <sz val="9"/>
            <color indexed="81"/>
            <rFont val="Tahoma"/>
            <family val="2"/>
          </rPr>
          <t>Find at least three magazine or newspaper articles dealing with individuals who made bad financial decisions that will seriously damage their credit. Discuss what you learned from each story with friends or family.</t>
        </r>
      </text>
    </comment>
    <comment ref="C207" authorId="0">
      <text>
        <r>
          <rPr>
            <b/>
            <sz val="9"/>
            <color indexed="81"/>
            <rFont val="Tahoma"/>
            <family val="2"/>
          </rPr>
          <t xml:space="preserve">Interview someone who has had a loan. </t>
        </r>
        <r>
          <rPr>
            <sz val="9"/>
            <color indexed="81"/>
            <rFont val="Tahoma"/>
            <family val="2"/>
          </rPr>
          <t>Talk to an adult who have experince with both getting and paying back loans. Ask for advice and tips on borrowing. Find out if they would have done anything differently, and if so, why?</t>
        </r>
      </text>
    </comment>
    <comment ref="C208" authorId="0">
      <text>
        <r>
          <rPr>
            <b/>
            <sz val="9"/>
            <color indexed="81"/>
            <rFont val="Tahoma"/>
            <family val="2"/>
          </rPr>
          <t xml:space="preserve">Write your own credit commitment </t>
        </r>
        <r>
          <rPr>
            <sz val="9"/>
            <color indexed="81"/>
            <rFont val="Tahoma"/>
            <family val="2"/>
          </rPr>
          <t>Take everything you've learned so far and create your credit commitment. Make sure it includes at least three personal guidelines for how or when you will borrow money in the future. When ever you think about borrowing money in years to come, you'll be able to refer to your code for guidance.</t>
        </r>
      </text>
    </comment>
    <comment ref="C209" authorId="0">
      <text>
        <r>
          <rPr>
            <b/>
            <sz val="9"/>
            <color indexed="81"/>
            <rFont val="Tahoma"/>
            <family val="2"/>
          </rPr>
          <t>Talk to your family.</t>
        </r>
        <r>
          <rPr>
            <sz val="9"/>
            <color indexed="81"/>
            <rFont val="Tahoma"/>
            <family val="2"/>
          </rPr>
          <t xml:space="preserve"> Write a first draft of your credit commitment and present it to your family. Explain each commitment in detail, and give everyone present a chance to discuss their feelings. Once the fmailyh converstation is over, revisit your credit commitment to create a final draft. </t>
        </r>
      </text>
    </comment>
    <comment ref="C210" authorId="0">
      <text>
        <r>
          <rPr>
            <b/>
            <sz val="9"/>
            <color indexed="81"/>
            <rFont val="Tahoma"/>
            <family val="2"/>
          </rPr>
          <t xml:space="preserve">Talk to a friend. </t>
        </r>
        <r>
          <rPr>
            <sz val="9"/>
            <color indexed="81"/>
            <rFont val="Tahoma"/>
            <family val="2"/>
          </rPr>
          <t xml:space="preserve">Team up with a Girl Scout friend and work on creating a credit commitment that you both believe in. Use your notes to put together a list of key commitments, and then take turns writing these commitments in clear and concise sentences. </t>
        </r>
      </text>
    </comment>
    <comment ref="C211" authorId="0">
      <text>
        <r>
          <rPr>
            <b/>
            <sz val="9"/>
            <color indexed="81"/>
            <rFont val="Tahoma"/>
            <family val="2"/>
          </rPr>
          <t xml:space="preserve">Talk with an expert. </t>
        </r>
        <r>
          <rPr>
            <sz val="9"/>
            <color indexed="81"/>
            <rFont val="Tahoma"/>
            <family val="2"/>
          </rPr>
          <t>Ask older family members or an adult you admire if they know of any reputable financial advisers. If so, set up an information meeting with this expert to review your credit commitment. Ask for feedback on the commitment and any special tips to help you follow it.</t>
        </r>
      </text>
    </comment>
    <comment ref="C217" authorId="0">
      <text>
        <r>
          <rPr>
            <b/>
            <sz val="9"/>
            <color indexed="81"/>
            <rFont val="Tahoma"/>
            <family val="2"/>
          </rPr>
          <t xml:space="preserve">Invest some R&amp;D time into figuring out the effectiveness of your sale. </t>
        </r>
        <r>
          <rPr>
            <sz val="9"/>
            <color indexed="81"/>
            <rFont val="Tahoma"/>
            <family val="2"/>
          </rPr>
          <t xml:space="preserve"> First, set up a system for tracking results, based on what you want to measure. For example, if you sell at different locations, you may want to compare which location garnered the most sales. If you're focusing on new ways to market to your customer base, such as e-mails or flyers, you may want to measure, keep good records so you can analyze the results at the end of the sale and use the information to plan for future sales.</t>
        </r>
      </text>
    </comment>
    <comment ref="C219" authorId="0">
      <text>
        <r>
          <rPr>
            <b/>
            <sz val="9"/>
            <color indexed="81"/>
            <rFont val="Tahoma"/>
            <family val="2"/>
          </rPr>
          <t xml:space="preserve">Find at least three other companies that have developed new ways to tell customers about their products. </t>
        </r>
        <r>
          <rPr>
            <sz val="9"/>
            <color indexed="81"/>
            <rFont val="Tahoma"/>
            <family val="2"/>
          </rPr>
          <t xml:space="preserve">For example, you might find a company that is using social media to build word-of-mouth buzz or a jewelry artist who created a website to show examples of her custom-made rings and necklaces. Brainstrom how you could use these innovations - or a variation of them - to market your cookie business. </t>
        </r>
      </text>
    </comment>
    <comment ref="C221" authorId="0">
      <text>
        <r>
          <rPr>
            <b/>
            <sz val="9"/>
            <color indexed="81"/>
            <rFont val="Tahoma"/>
            <family val="2"/>
          </rPr>
          <t xml:space="preserve">Developing a new product is a complex process that can take serveral years. </t>
        </r>
        <r>
          <rPr>
            <sz val="9"/>
            <color indexed="81"/>
            <rFont val="Tahoma"/>
            <family val="2"/>
          </rPr>
          <t>Choose one company that makes a product you like, and then find out more about how the company researches and develops new products (or changes an existing product).</t>
        </r>
      </text>
    </comment>
    <comment ref="C223" authorId="0">
      <text>
        <r>
          <rPr>
            <b/>
            <sz val="9"/>
            <color indexed="81"/>
            <rFont val="Tahoma"/>
            <family val="2"/>
          </rPr>
          <t xml:space="preserve">If you're considering serveral different Gold Award or Take Action projects, use your customers as a sounding board. </t>
        </r>
        <r>
          <rPr>
            <sz val="9"/>
            <color indexed="81"/>
            <rFont val="Tahoma"/>
            <family val="2"/>
          </rPr>
          <t xml:space="preserve"> Find out which projects they think full the biggist need in the community. If you've already devided on your project, ask your customers for advice on making it have the most impact. This is a great opportunity to network, too - one of your customers may be able to connect you to someone who will offer help or guiddance on your project!</t>
        </r>
      </text>
    </comment>
    <comment ref="C225" authorId="0">
      <text>
        <r>
          <rPr>
            <b/>
            <sz val="9"/>
            <color indexed="81"/>
            <rFont val="Tahoma"/>
            <family val="2"/>
          </rPr>
          <t xml:space="preserve">R&amp;D can be more than coming up with new products - it can also mean finding new ways to use existing products that engage consumers' interest. </t>
        </r>
        <r>
          <rPr>
            <sz val="9"/>
            <color indexed="81"/>
            <rFont val="Tahoma"/>
            <family val="2"/>
          </rPr>
          <t xml:space="preserve"> You could create a new dessert using Girl Scout Cookies, then ask a local restaurant to feature it on the menu during the cookie sale. You could also make recipe cards to hand out to customers, post the recipe online, or serve the dessert at a "customer appreciation" event.</t>
        </r>
      </text>
    </comment>
    <comment ref="C230" authorId="0">
      <text>
        <r>
          <rPr>
            <b/>
            <sz val="9"/>
            <color indexed="81"/>
            <rFont val="Tahoma"/>
            <family val="2"/>
          </rPr>
          <t>Business ethics refers to how a businessperson or a company behaves, which can cover evertyhing from how they treat employees to how they treat the environment.</t>
        </r>
        <r>
          <rPr>
            <sz val="9"/>
            <color indexed="81"/>
            <rFont val="Tahoma"/>
            <family val="2"/>
          </rPr>
          <t xml:space="preserve"> It's an area that is constantly evolving, especially since the line between what is legal and what is ethical is often blurry. Find at least three examples ect of business ethics or becuase they're under fire for practices that the public considers unethical. Discuss what you've learned-and any thoughts you have about how your own cookie business- with family or friends. </t>
        </r>
      </text>
    </comment>
    <comment ref="C232" authorId="0">
      <text>
        <r>
          <rPr>
            <b/>
            <sz val="9"/>
            <color indexed="81"/>
            <rFont val="Tahoma"/>
            <family val="2"/>
          </rPr>
          <t xml:space="preserve">Most companies offer a business pledge or promise to their customers that states how they will treat people and ensure that they're offering a quality product. </t>
        </r>
        <r>
          <rPr>
            <sz val="9"/>
            <color indexed="81"/>
            <rFont val="Tahoma"/>
            <family val="2"/>
          </rPr>
          <t>Write your own promise to your customers by applying lines of the Promise and Law to your cookie sale. Find a way to remind yourself of your promise - perhaps you could write it on a wallet card, make it into a screen saver on your computer, or post it in a place where you'll see it every day.  You may also want to create a "My Promise to You" handout that you can give to customers.</t>
        </r>
      </text>
    </comment>
    <comment ref="C234" authorId="0">
      <text>
        <r>
          <rPr>
            <b/>
            <sz val="9"/>
            <color indexed="81"/>
            <rFont val="Tahoma"/>
            <family val="2"/>
          </rPr>
          <t xml:space="preserve">If you've been selling Girl Scout Cookies for years, you've built up a solid customer base. </t>
        </r>
        <r>
          <rPr>
            <sz val="9"/>
            <color indexed="81"/>
            <rFont val="Tahoma"/>
            <family val="2"/>
          </rPr>
          <t xml:space="preserve"> What will happen when you're no longer sellking cookies? Develop a transition plan so your customers will still be taken care of. You may want to invite a few younger Girl Scouts to help you on your cookie sale, so you can introduce them to your customers. Or you may want to pass your cookie order cards ton to a younger Girl Scout group or a volunteer. (Be sure you as your customers if they want their names passed on - that's good business practice!)</t>
        </r>
      </text>
    </comment>
    <comment ref="C236" authorId="0">
      <text>
        <r>
          <rPr>
            <b/>
            <sz val="9"/>
            <color indexed="81"/>
            <rFont val="Tahoma"/>
            <family val="2"/>
          </rPr>
          <t xml:space="preserve">Based on grade level, find a fun way to help girls think through the rules and ethics (or "what's fair") of their cookie business. </t>
        </r>
        <r>
          <rPr>
            <sz val="9"/>
            <color indexed="81"/>
            <rFont val="Tahoma"/>
            <family val="2"/>
          </rPr>
          <t>For example, you may want to invent a fun game for Daisies, Brownies, or Juniors, do role-play exercises with Cadettes, or facilitate a group discussion with Seniors.</t>
        </r>
      </text>
    </comment>
    <comment ref="C238" authorId="0">
      <text>
        <r>
          <rPr>
            <b/>
            <sz val="9"/>
            <color indexed="81"/>
            <rFont val="Tahoma"/>
            <family val="2"/>
          </rPr>
          <t xml:space="preserve">How will you be remembered in your Girl Scout community? </t>
        </r>
        <r>
          <rPr>
            <sz val="9"/>
            <color indexed="81"/>
            <rFont val="Tahoma"/>
            <family val="2"/>
          </rPr>
          <t xml:space="preserve"> Use part of your cookie money to leave a personal legacy. You may want to make a gift to a Girl Scout campership or endowment fund, donate money to sustain one of your favorite spots at camp, or plant a tree or install a piece of art in a special place.</t>
        </r>
      </text>
    </comment>
  </commentList>
</comments>
</file>

<file path=xl/comments2.xml><?xml version="1.0" encoding="utf-8"?>
<comments xmlns="http://schemas.openxmlformats.org/spreadsheetml/2006/main">
  <authors>
    <author>Audra Edmunds</author>
    <author>Audra</author>
  </authors>
  <commentList>
    <comment ref="D8" authorId="0">
      <text>
        <r>
          <rPr>
            <sz val="9"/>
            <color indexed="81"/>
            <rFont val="Tahoma"/>
            <family val="2"/>
          </rPr>
          <t xml:space="preserve">complete the eight Steps to Advocacy </t>
        </r>
      </text>
    </comment>
    <comment ref="D9" authorId="0">
      <text>
        <r>
          <rPr>
            <sz val="9"/>
            <color indexed="81"/>
            <rFont val="Tahoma"/>
            <family val="2"/>
          </rPr>
          <t>Explore an issue that you find intriguing and exciting.</t>
        </r>
      </text>
    </comment>
    <comment ref="D10" authorId="0">
      <text>
        <r>
          <rPr>
            <sz val="9"/>
            <color indexed="81"/>
            <rFont val="Tahoma"/>
            <family val="2"/>
          </rPr>
          <t>Engage community partners and advocate for change.</t>
        </r>
      </text>
    </comment>
    <comment ref="D16" authorId="0">
      <text>
        <r>
          <rPr>
            <sz val="9"/>
            <color indexed="81"/>
            <rFont val="Tahoma"/>
            <family val="2"/>
          </rPr>
          <t>·see how images can be used to tell many different stories
·consider what parts of their equations for justice are starting to take shape</t>
        </r>
      </text>
    </comment>
    <comment ref="D17" authorId="0">
      <text>
        <r>
          <rPr>
            <sz val="10"/>
            <color indexed="81"/>
            <rFont val="Tahoma"/>
            <family val="2"/>
          </rPr>
          <t>·create a smiple survey to explore the environmental concerns of others
·create a "guilty habits" list to help them commit to Doing the Math</t>
        </r>
      </text>
    </comment>
    <comment ref="D18" authorId="0">
      <text>
        <r>
          <rPr>
            <sz val="9"/>
            <color indexed="81"/>
            <rFont val="Tahoma"/>
            <family val="2"/>
          </rPr>
          <t>·explore how media and advertising persuades viewers
·check in on how they are Doing the Math</t>
        </r>
      </text>
    </comment>
    <comment ref="D19" authorId="0">
      <text>
        <r>
          <rPr>
            <sz val="9"/>
            <color indexed="81"/>
            <rFont val="Tahoma"/>
            <family val="2"/>
          </rPr>
          <t>·explore how "expert" opinions intertwine in environmental justice issues
·consider what science can and cannot do for the environment</t>
        </r>
      </text>
    </comment>
    <comment ref="D20" authorId="0">
      <text>
        <r>
          <rPr>
            <sz val="9"/>
            <color indexed="81"/>
            <rFont val="Tahoma"/>
            <family val="2"/>
          </rPr>
          <t>·interview decision-makers about the many variables they grapple with
·share some of the great decisions they have made in their own lives</t>
        </r>
      </text>
    </comment>
    <comment ref="D21" authorId="0">
      <text>
        <r>
          <rPr>
            <sz val="9"/>
            <color indexed="81"/>
            <rFont val="Tahoma"/>
            <family val="2"/>
          </rPr>
          <t>·begin planning the final celebration of the journey</t>
        </r>
      </text>
    </comment>
    <comment ref="D27" authorId="1">
      <text>
        <r>
          <rPr>
            <sz val="9"/>
            <color indexed="81"/>
            <rFont val="Tahoma"/>
            <family val="2"/>
          </rPr>
          <t>Find and then interview three successful women in your community about their dreams and how they have pursued and/or achieved them. (This will show you the path to a successful dream and how dreams get moved forward, even in small ways!)</t>
        </r>
      </text>
    </comment>
    <comment ref="D28" authorId="1">
      <text>
        <r>
          <rPr>
            <sz val="9"/>
            <color indexed="81"/>
            <rFont val="Tahoma"/>
            <family val="2"/>
          </rPr>
          <t>Identify a woman or girl (or a group of women and/or girls) who would benefit from your assistance in realizing a dream and who welcomes your assistance.</t>
        </r>
      </text>
    </comment>
    <comment ref="D29" authorId="1">
      <text>
        <r>
          <rPr>
            <sz val="9"/>
            <color indexed="81"/>
            <rFont val="Tahoma"/>
            <family val="2"/>
          </rPr>
          <t>Together you and the dreamer(s) draft a mission statement that clearly sets out the dream. Then you draw up the steps that will move the dream forward. Coming up with the correct steps will involve a little research! (A mission statement will give the dream vision and focus. Planning out the steps to the dream makes the dream tangible--if you get stuck or a step seems too big, return to the plan! You might have to step it out more, or you may have to change some steps altogether!)</t>
        </r>
      </text>
    </comment>
    <comment ref="D30" authorId="1">
      <text>
        <r>
          <rPr>
            <sz val="9"/>
            <color indexed="81"/>
            <rFont val="Tahoma"/>
            <family val="2"/>
          </rPr>
          <t>Help your dreamer(s) take a step forward in the dream plan, and gift the set of stpes for the dream to her. (Taking a step forward will energize your dreamer(s) and start the momentum that will keep the dream progressing! When you are ready to gift the plan, consider making a ceremony of it, perhaps at the journey's closing celebration. The plan may serve as a symbolic rememberance of your collaboration on this dream!)</t>
        </r>
      </text>
    </comment>
  </commentList>
</comments>
</file>

<file path=xl/comments3.xml><?xml version="1.0" encoding="utf-8"?>
<comments xmlns="http://schemas.openxmlformats.org/spreadsheetml/2006/main">
  <authors>
    <author>Audra</author>
  </authors>
  <commentList>
    <comment ref="C7" authorId="0">
      <text/>
    </comment>
    <comment ref="C8" authorId="0">
      <text/>
    </comment>
    <comment ref="C9" authorId="0">
      <text/>
    </comment>
    <comment ref="C10" authorId="0">
      <text/>
    </comment>
    <comment ref="C11" authorId="0">
      <text/>
    </comment>
    <comment ref="C12" authorId="0">
      <text/>
    </comment>
    <comment ref="C13" authorId="0">
      <text/>
    </comment>
    <comment ref="C14" authorId="0">
      <text/>
    </comment>
    <comment ref="C15" authorId="0">
      <text/>
    </comment>
    <comment ref="C16" authorId="0">
      <text/>
    </comment>
    <comment ref="C17" authorId="0">
      <text/>
    </comment>
    <comment ref="C18" authorId="0">
      <text/>
    </comment>
    <comment ref="C19" authorId="0">
      <text/>
    </comment>
    <comment ref="C20" authorId="0">
      <text/>
    </comment>
    <comment ref="C21" authorId="0">
      <text/>
    </comment>
    <comment ref="C22" authorId="0">
      <text/>
    </comment>
    <comment ref="C23" authorId="0">
      <text/>
    </comment>
    <comment ref="C24" authorId="0">
      <text/>
    </comment>
    <comment ref="C25" authorId="0">
      <text/>
    </comment>
    <comment ref="C26" authorId="0">
      <text/>
    </comment>
    <comment ref="C31" authorId="0">
      <text/>
    </comment>
    <comment ref="C32" authorId="0">
      <text/>
    </comment>
    <comment ref="C33" authorId="0">
      <text/>
    </comment>
    <comment ref="C34" authorId="0">
      <text/>
    </comment>
    <comment ref="C35" authorId="0">
      <text/>
    </comment>
    <comment ref="C36" authorId="0">
      <text/>
    </comment>
    <comment ref="C37" authorId="0">
      <text/>
    </comment>
    <comment ref="C38" authorId="0">
      <text/>
    </comment>
    <comment ref="C39" authorId="0">
      <text/>
    </comment>
    <comment ref="C40" authorId="0">
      <text/>
    </comment>
    <comment ref="C41" authorId="0">
      <text/>
    </comment>
    <comment ref="C42" authorId="0">
      <text/>
    </comment>
    <comment ref="C43" authorId="0">
      <text/>
    </comment>
    <comment ref="C44" authorId="0">
      <text/>
    </comment>
    <comment ref="C45" authorId="0">
      <text/>
    </comment>
    <comment ref="C46" authorId="0">
      <text/>
    </comment>
    <comment ref="C47" authorId="0">
      <text/>
    </comment>
    <comment ref="C48" authorId="0">
      <text/>
    </comment>
    <comment ref="C49" authorId="0">
      <text/>
    </comment>
    <comment ref="C50" authorId="0">
      <text/>
    </comment>
    <comment ref="C55" authorId="0">
      <text/>
    </comment>
    <comment ref="C56" authorId="0">
      <text/>
    </comment>
    <comment ref="C57" authorId="0">
      <text/>
    </comment>
    <comment ref="C58" authorId="0">
      <text/>
    </comment>
    <comment ref="C59" authorId="0">
      <text/>
    </comment>
    <comment ref="C60" authorId="0">
      <text/>
    </comment>
    <comment ref="C61" authorId="0">
      <text/>
    </comment>
    <comment ref="C62" authorId="0">
      <text/>
    </comment>
    <comment ref="C63" authorId="0">
      <text/>
    </comment>
    <comment ref="C64" authorId="0">
      <text/>
    </comment>
    <comment ref="C65" authorId="0">
      <text/>
    </comment>
    <comment ref="C66" authorId="0">
      <text/>
    </comment>
    <comment ref="C67" authorId="0">
      <text/>
    </comment>
    <comment ref="C68" authorId="0">
      <text/>
    </comment>
    <comment ref="C69" authorId="0">
      <text/>
    </comment>
    <comment ref="C70" authorId="0">
      <text/>
    </comment>
    <comment ref="C71" authorId="0">
      <text/>
    </comment>
    <comment ref="C72" authorId="0">
      <text/>
    </comment>
    <comment ref="C73" authorId="0">
      <text/>
    </comment>
    <comment ref="C74" authorId="0">
      <text/>
    </comment>
    <comment ref="C79" authorId="0">
      <text/>
    </comment>
    <comment ref="C80" authorId="0">
      <text/>
    </comment>
    <comment ref="C81" authorId="0">
      <text/>
    </comment>
    <comment ref="C82" authorId="0">
      <text/>
    </comment>
    <comment ref="C83" authorId="0">
      <text/>
    </comment>
    <comment ref="C84" authorId="0">
      <text/>
    </comment>
    <comment ref="C85" authorId="0">
      <text/>
    </comment>
    <comment ref="C86" authorId="0">
      <text/>
    </comment>
    <comment ref="C87" authorId="0">
      <text/>
    </comment>
    <comment ref="C88" authorId="0">
      <text/>
    </comment>
    <comment ref="C89" authorId="0">
      <text/>
    </comment>
    <comment ref="C90" authorId="0">
      <text/>
    </comment>
    <comment ref="C91" authorId="0">
      <text/>
    </comment>
    <comment ref="C92" authorId="0">
      <text/>
    </comment>
    <comment ref="C93" authorId="0">
      <text/>
    </comment>
    <comment ref="C94" authorId="0">
      <text/>
    </comment>
    <comment ref="C95" authorId="0">
      <text/>
    </comment>
    <comment ref="C96" authorId="0">
      <text/>
    </comment>
    <comment ref="C97" authorId="0">
      <text/>
    </comment>
    <comment ref="C98" authorId="0">
      <text/>
    </comment>
    <comment ref="C103" authorId="0">
      <text/>
    </comment>
    <comment ref="C104" authorId="0">
      <text/>
    </comment>
    <comment ref="C105" authorId="0">
      <text/>
    </comment>
    <comment ref="C106" authorId="0">
      <text/>
    </comment>
    <comment ref="C107" authorId="0">
      <text/>
    </comment>
    <comment ref="C108" authorId="0">
      <text/>
    </comment>
    <comment ref="C109" authorId="0">
      <text/>
    </comment>
    <comment ref="C110" authorId="0">
      <text/>
    </comment>
    <comment ref="C111" authorId="0">
      <text/>
    </comment>
    <comment ref="C112" authorId="0">
      <text/>
    </comment>
    <comment ref="C113" authorId="0">
      <text/>
    </comment>
    <comment ref="C114" authorId="0">
      <text/>
    </comment>
    <comment ref="C115" authorId="0">
      <text/>
    </comment>
    <comment ref="C116" authorId="0">
      <text/>
    </comment>
    <comment ref="C117" authorId="0">
      <text/>
    </comment>
    <comment ref="C118" authorId="0">
      <text/>
    </comment>
    <comment ref="C119" authorId="0">
      <text/>
    </comment>
    <comment ref="C120" authorId="0">
      <text/>
    </comment>
    <comment ref="C121" authorId="0">
      <text/>
    </comment>
    <comment ref="C122" authorId="0">
      <text/>
    </comment>
    <comment ref="C127" authorId="0">
      <text/>
    </comment>
    <comment ref="C128" authorId="0">
      <text/>
    </comment>
    <comment ref="C129" authorId="0">
      <text/>
    </comment>
    <comment ref="C130" authorId="0">
      <text/>
    </comment>
    <comment ref="C131" authorId="0">
      <text/>
    </comment>
    <comment ref="C132" authorId="0">
      <text/>
    </comment>
    <comment ref="C133" authorId="0">
      <text/>
    </comment>
    <comment ref="C134" authorId="0">
      <text/>
    </comment>
    <comment ref="C135" authorId="0">
      <text/>
    </comment>
    <comment ref="C136" authorId="0">
      <text/>
    </comment>
    <comment ref="C137" authorId="0">
      <text/>
    </comment>
    <comment ref="C138" authorId="0">
      <text/>
    </comment>
    <comment ref="C139" authorId="0">
      <text/>
    </comment>
    <comment ref="C140" authorId="0">
      <text/>
    </comment>
    <comment ref="C141" authorId="0">
      <text/>
    </comment>
    <comment ref="C142" authorId="0">
      <text/>
    </comment>
    <comment ref="C143" authorId="0">
      <text/>
    </comment>
    <comment ref="C144" authorId="0">
      <text/>
    </comment>
    <comment ref="C145" authorId="0">
      <text/>
    </comment>
    <comment ref="C146" authorId="0">
      <text/>
    </comment>
  </commentList>
</comments>
</file>

<file path=xl/comments4.xml><?xml version="1.0" encoding="utf-8"?>
<comments xmlns="http://schemas.openxmlformats.org/spreadsheetml/2006/main">
  <authors>
    <author>Frank Steele</author>
    <author>Julie Moen</author>
    <author>Audra</author>
  </authors>
  <commentList>
    <comment ref="C7" authorId="0">
      <text>
        <r>
          <rPr>
            <b/>
            <sz val="9"/>
            <color indexed="81"/>
            <rFont val="Tahoma"/>
            <family val="2"/>
          </rPr>
          <t xml:space="preserve">Serve for one full term in a leadership position </t>
        </r>
        <r>
          <rPr>
            <sz val="9"/>
            <color indexed="81"/>
            <rFont val="Tahoma"/>
            <family val="2"/>
          </rPr>
          <t>at your school, place of worship, library, town council, community center, after-school club, or a similar organization. For example, you might serve as school yearbook editor, on a committee to organize youth events within your faith community, or on an event-planning board at the Girl Scouts. The length of your service will depend on the term specified by the organization or the particular role.</t>
        </r>
      </text>
    </comment>
    <comment ref="C10" authorId="1">
      <text>
        <r>
          <rPr>
            <sz val="9"/>
            <color indexed="81"/>
            <rFont val="Tahoma"/>
            <family val="2"/>
          </rPr>
          <t xml:space="preserve">To earn the bar, first choose an organization you'd like to voluteer with. The organization will need to agree to give you instructions aobut the work you'll be doing. Your coucil needs to approve your service, so check with it before you begin. Once you've chosen your organization, complete at least 20 hours of service to earn the bar.
</t>
        </r>
      </text>
    </comment>
    <comment ref="C13" authorId="1">
      <text>
        <r>
          <rPr>
            <sz val="9"/>
            <color indexed="81"/>
            <rFont val="Tahoma"/>
            <family val="2"/>
          </rPr>
          <t xml:space="preserve">If you choose to volunteer at least 20 hours to the Girl Scout organization, you can receive the Ambassador Servce to Girl Scouting bar. For example, you might volunteer your time at a special event for younger girls, be an office assistant for your council or service unit, or help with special events.
</t>
        </r>
      </text>
    </comment>
    <comment ref="B15" authorId="1">
      <text>
        <r>
          <rPr>
            <sz val="9"/>
            <color indexed="81"/>
            <rFont val="Tahoma"/>
            <family val="2"/>
          </rPr>
          <t>This award s for girls who'd like to mentor a Girl Scout Daisy, Brownie, Junior or Cadette group outside of the camp experience. If you've competleted ninth grade, you're eligible to earn this award. Your VIT project should span a 3-6 month period.</t>
        </r>
      </text>
    </comment>
    <comment ref="C16" authorId="1">
      <text>
        <r>
          <rPr>
            <sz val="9"/>
            <color indexed="81"/>
            <rFont val="Tahoma"/>
            <family val="2"/>
          </rPr>
          <t>Find a mentor volunteer who is currently the adult volunteer for a group of girls at the level you'd like to work with. This volunteer will help you through your training and intership, and you'll help the volunteer with her group of girls for the 3-6 month period.</t>
        </r>
      </text>
    </comment>
    <comment ref="C17" authorId="2">
      <text>
        <r>
          <rPr>
            <sz val="9"/>
            <color indexed="81"/>
            <rFont val="Tahoma"/>
            <family val="2"/>
          </rPr>
          <t xml:space="preserve">Complete a council-designed leaderhsip course
</t>
        </r>
      </text>
    </comment>
    <comment ref="C18" authorId="0">
      <text>
        <r>
          <rPr>
            <sz val="9"/>
            <color indexed="81"/>
            <rFont val="Tahoma"/>
            <family val="2"/>
          </rPr>
          <t xml:space="preserve">Create and implement a thoughtful program based on a Journey or badge that lasts over 4 or more sessions. Be responsible for designing, planning, and evaluating the activites. If you're passionate about a topic life art or technology, you could design the activities around the area you love or in which you have expertise.
</t>
        </r>
      </text>
    </comment>
    <comment ref="C21" authorId="2">
      <text>
        <r>
          <rPr>
            <sz val="9"/>
            <color indexed="81"/>
            <rFont val="Tahoma"/>
            <family val="2"/>
          </rPr>
          <t>If you complete all three Brownie Journeys, you'll earn this very special award.</t>
        </r>
      </text>
    </comment>
    <comment ref="C44" authorId="2">
      <text>
        <r>
          <rPr>
            <sz val="9"/>
            <color indexed="81"/>
            <rFont val="Tahoma"/>
            <family val="2"/>
          </rPr>
          <t>Find a story, song, or poem from your faith with the same ideas. Talk with your family or friends about what the Law and the story, song, or poem have in common.</t>
        </r>
      </text>
    </comment>
    <comment ref="C45" authorId="2">
      <text>
        <r>
          <rPr>
            <sz val="9"/>
            <color indexed="81"/>
            <rFont val="Tahoma"/>
            <family val="2"/>
          </rPr>
          <t>Find a woman in your own or another faith community. Ask her how she tries to use that line of the Law in her life.</t>
        </r>
      </text>
    </comment>
    <comment ref="C46" authorId="2">
      <text>
        <r>
          <rPr>
            <sz val="9"/>
            <color indexed="81"/>
            <rFont val="Tahoma"/>
            <family val="2"/>
          </rPr>
          <t>by women that fit with that line of the Girl Scout Law. Put them where you can see them every day!</t>
        </r>
      </text>
    </comment>
    <comment ref="C47" authorId="2">
      <text>
        <r>
          <rPr>
            <sz val="9"/>
            <color indexed="81"/>
            <rFont val="Tahoma"/>
            <family val="2"/>
          </rPr>
          <t>of what you've learned. It might be a drawing, painting, or poster. You could also make up a story or a skit.</t>
        </r>
      </text>
    </comment>
    <comment ref="C48" authorId="2">
      <text>
        <r>
          <rPr>
            <sz val="9"/>
            <color indexed="81"/>
            <rFont val="Tahoma"/>
            <family val="2"/>
          </rPr>
          <t>Make a commitment to live what you've learned. You may want to talk to your friends, family, or a group in your faith community about how you plan to keep the connection between your faith and the Law strong. Maybe you'd enjoy performing your skit or showing them what you just made! Or you can choose to make a personal commitment to yourself, by writing a commitment statement that you keep private.</t>
        </r>
      </text>
    </comment>
    <comment ref="C51" authorId="2">
      <text>
        <r>
          <rPr>
            <sz val="9"/>
            <color indexed="81"/>
            <rFont val="Tahoma"/>
            <family val="2"/>
          </rPr>
          <t>Find a story, song, or poem from your faith with the same ideas. Talk with your family or friends about what the Law and the story, song, or poem have in common.</t>
        </r>
      </text>
    </comment>
    <comment ref="C52" authorId="2">
      <text>
        <r>
          <rPr>
            <sz val="9"/>
            <color indexed="81"/>
            <rFont val="Tahoma"/>
            <family val="2"/>
          </rPr>
          <t>Find a woman in your own or another faith community. Ask her how she tries to use that line of the Law in her life.</t>
        </r>
      </text>
    </comment>
    <comment ref="C53" authorId="2">
      <text>
        <r>
          <rPr>
            <sz val="9"/>
            <color indexed="81"/>
            <rFont val="Tahoma"/>
            <family val="2"/>
          </rPr>
          <t>by women that fit with that line of the Girl Scout Law. Put them where you can see them every day!</t>
        </r>
      </text>
    </comment>
    <comment ref="C54" authorId="2">
      <text>
        <r>
          <rPr>
            <sz val="9"/>
            <color indexed="81"/>
            <rFont val="Tahoma"/>
            <family val="2"/>
          </rPr>
          <t>of what you've learned. It might be a drawing, painting, or poster. You could also make up a story or a skit.</t>
        </r>
      </text>
    </comment>
    <comment ref="C55" authorId="2">
      <text>
        <r>
          <rPr>
            <sz val="9"/>
            <color indexed="81"/>
            <rFont val="Tahoma"/>
            <family val="2"/>
          </rPr>
          <t>Make a commitment to live what you've learned. You may want to talk to your friends, family, or a group in your faith community about how you plan to keep the connection between your faith and the Law strong. Maybe you'd enjoy performing your skit or showing them what you just made! Or you can choose to make a personal commitment to yourself, by writing a commitment statement that you keep private.</t>
        </r>
      </text>
    </comment>
    <comment ref="C58" authorId="2">
      <text>
        <r>
          <rPr>
            <b/>
            <sz val="9"/>
            <color indexed="81"/>
            <rFont val="Tahoma"/>
            <family val="2"/>
          </rPr>
          <t>Learn how to make a room safe for a young child.</t>
        </r>
        <r>
          <rPr>
            <sz val="9"/>
            <color indexed="81"/>
            <rFont val="Tahoma"/>
            <family val="2"/>
          </rPr>
          <t xml:space="preserve"> </t>
        </r>
      </text>
    </comment>
    <comment ref="C59" authorId="2">
      <text>
        <r>
          <rPr>
            <b/>
            <sz val="9"/>
            <color indexed="81"/>
            <rFont val="Tahoma"/>
            <family val="2"/>
          </rPr>
          <t>Find out about water safety</t>
        </r>
        <r>
          <rPr>
            <sz val="9"/>
            <color indexed="81"/>
            <rFont val="Tahoma"/>
            <family val="2"/>
          </rPr>
          <t xml:space="preserve"> and learn to perform a reaching assist from a dock or the side of a pool to help someone out of the water.</t>
        </r>
      </text>
    </comment>
    <comment ref="C60" authorId="2">
      <text>
        <r>
          <rPr>
            <b/>
            <sz val="9"/>
            <color indexed="81"/>
            <rFont val="Tahoma"/>
            <family val="2"/>
          </rPr>
          <t>Teach a Daisy or Brownie what to do if she gets lost</t>
        </r>
        <r>
          <rPr>
            <sz val="9"/>
            <color indexed="81"/>
            <rFont val="Tahoma"/>
            <family val="2"/>
          </rPr>
          <t xml:space="preserve"> and why she shouldn't talk to strangers.</t>
        </r>
      </text>
    </comment>
    <comment ref="C61" authorId="2">
      <text>
        <r>
          <rPr>
            <b/>
            <sz val="9"/>
            <color indexed="81"/>
            <rFont val="Tahoma"/>
            <family val="2"/>
          </rPr>
          <t>With your family, make sure you have enough food, water, and medical supplies</t>
        </r>
        <r>
          <rPr>
            <sz val="9"/>
            <color indexed="81"/>
            <rFont val="Tahoma"/>
            <family val="2"/>
          </rPr>
          <t xml:space="preserve"> on hand to last at least three days in case of a natural disaster. (Remember to plan for pets!) It's important to have someone outside the area whom everyone in your family can contact in case you are separated. Learn who your family contact is or help your family choose a contact.</t>
        </r>
      </text>
    </comment>
    <comment ref="C62" authorId="2">
      <text>
        <r>
          <rPr>
            <b/>
            <sz val="9"/>
            <color indexed="81"/>
            <rFont val="Tahoma"/>
            <family val="2"/>
          </rPr>
          <t>Discuss bullying with your Girl Scout group, friends, or family.</t>
        </r>
        <r>
          <rPr>
            <sz val="9"/>
            <color indexed="81"/>
            <rFont val="Tahoma"/>
            <family val="2"/>
          </rPr>
          <t xml:space="preserve"> Write and sign a personal-responsibility statement that covers how you'll behave at school, at home, and online.</t>
        </r>
      </text>
    </comment>
  </commentList>
</comments>
</file>

<file path=xl/comments5.xml><?xml version="1.0" encoding="utf-8"?>
<comments xmlns="http://schemas.openxmlformats.org/spreadsheetml/2006/main">
  <authors>
    <author>Audra</author>
  </authors>
  <commentList>
    <comment ref="C6" authorId="0">
      <text>
        <r>
          <rPr>
            <sz val="9"/>
            <color indexed="81"/>
            <rFont val="Tahoma"/>
            <family val="2"/>
          </rPr>
          <t>Share your talents and skills by teaching younger Girl Scouts something you learned to do as an Anbassador. 
This list has a few ideas to get you started. You only have to do one of these-or something like it-to complete the step.</t>
        </r>
      </text>
    </comment>
    <comment ref="C7" authorId="0">
      <text>
        <r>
          <rPr>
            <sz val="9"/>
            <color indexed="81"/>
            <rFont val="Tahoma"/>
            <family val="2"/>
          </rPr>
          <t>National Leadership Journey. Did you add a trip? Meet local experts? Do something specail when you earned your awards? Put together a special package or presentation to share advice and experiences with Seniors.</t>
        </r>
      </text>
    </comment>
    <comment ref="C8" authorId="0">
      <text>
        <r>
          <rPr>
            <sz val="9"/>
            <color indexed="81"/>
            <rFont val="Tahoma"/>
            <family val="2"/>
          </rPr>
          <t>favorite memories of being an Ambassador-your Take Action projects, trips, outings, friendships, and leadership lessons learned. As you help Seniors define what leadership means to them, reflect on how others helped you along the way.</t>
        </r>
      </text>
    </comment>
    <comment ref="C9" authorId="0">
      <text>
        <r>
          <rPr>
            <sz val="9"/>
            <color indexed="81"/>
            <rFont val="Tahoma"/>
            <family val="2"/>
          </rPr>
          <t>earn badges or complete a Journey activity. You could also hold a fitness clinic, teach a dance class, take them geocaching, or pass on any other special skill you've learned as a Girl Scout.</t>
        </r>
      </text>
    </comment>
    <comment ref="C11" authorId="0">
      <text>
        <r>
          <rPr>
            <sz val="9"/>
            <color indexed="81"/>
            <rFont val="Tahoma"/>
            <family val="2"/>
          </rPr>
          <t>More than 900,00 adults empower girls to become leaders through Girl Scouting. Talk to Girl Scout Adults to find out what inspires them and to get ideas about what you'd like to do.
This list has a few ideas to get you started. You only have to do one of these-or something like it-to complete the step.</t>
        </r>
      </text>
    </comment>
    <comment ref="C12" authorId="0">
      <text>
        <r>
          <rPr>
            <sz val="9"/>
            <color indexed="81"/>
            <rFont val="Tahoma"/>
            <family val="2"/>
          </rPr>
          <t>This doesn't have to be formal. You can start a conversation at a pizza party, take a walk on the beach, have a movie night, or go on a camping trip. Ask your adult why she thinks the Girl Scou legacy has endured or what she considers the highlights of volnuteering.</t>
        </r>
      </text>
    </comment>
    <comment ref="C13" authorId="0">
      <text>
        <r>
          <rPr>
            <sz val="9"/>
            <color indexed="81"/>
            <rFont val="Tahoma"/>
            <family val="2"/>
          </rPr>
          <t>for Girl Scout adults who have supported you. Share your memeories, photos, or even a poem to tell them how much their help ment to you.</t>
        </r>
      </text>
    </comment>
    <comment ref="C14" authorId="0">
      <text>
        <r>
          <rPr>
            <sz val="9"/>
            <color indexed="81"/>
            <rFont val="Tahoma"/>
            <family val="2"/>
          </rPr>
          <t>momentws in Girl Scouts. Add some music, then gather your friends, family, and the Girl Scout adults who influenced you to share your walk down memory lane.</t>
        </r>
      </text>
    </comment>
    <comment ref="C16" authorId="0">
      <text>
        <r>
          <rPr>
            <sz val="9"/>
            <color indexed="81"/>
            <rFont val="Tahoma"/>
            <family val="2"/>
          </rPr>
          <t>Congratulations! You've earned your Bridge to Girl Scout Adult Award! Celebrate with a favorite ceremony you learned in your time as a Girl Scout.</t>
        </r>
      </text>
    </comment>
  </commentList>
</comments>
</file>

<file path=xl/comments6.xml><?xml version="1.0" encoding="utf-8"?>
<comments xmlns="http://schemas.openxmlformats.org/spreadsheetml/2006/main">
  <authors>
    <author>Audra Edmunds</author>
  </authors>
  <commentList>
    <comment ref="D6" authorId="0">
      <text>
        <r>
          <rPr>
            <sz val="8"/>
            <color indexed="81"/>
            <rFont val="Tahoma"/>
            <family val="2"/>
          </rPr>
          <t>Use your values and skills to identify a community issue you care about.</t>
        </r>
      </text>
    </comment>
    <comment ref="D7" authorId="0">
      <text>
        <r>
          <rPr>
            <sz val="8"/>
            <color indexed="81"/>
            <rFont val="Tahoma"/>
            <family val="2"/>
          </rPr>
          <t>Research everything you can about the issue.</t>
        </r>
      </text>
    </comment>
    <comment ref="D8" authorId="0">
      <text>
        <r>
          <rPr>
            <sz val="8"/>
            <color indexed="81"/>
            <rFont val="Tahoma"/>
            <family val="2"/>
          </rPr>
          <t>Invite others to support and take action with you.</t>
        </r>
      </text>
    </comment>
    <comment ref="D9" authorId="0">
      <text>
        <r>
          <rPr>
            <sz val="8"/>
            <color indexed="81"/>
            <rFont val="Tahoma"/>
            <family val="2"/>
          </rPr>
          <t>Create a project plan that achieves sustainable and measurable impact.</t>
        </r>
      </text>
    </comment>
    <comment ref="D10" authorId="0">
      <text>
        <r>
          <rPr>
            <sz val="8"/>
            <color indexed="81"/>
            <rFont val="Tahoma"/>
            <family val="2"/>
          </rPr>
          <t>Sum up your project plan for your Girl Scout council.</t>
        </r>
      </text>
    </comment>
    <comment ref="D11" authorId="0">
      <text>
        <r>
          <rPr>
            <sz val="8"/>
            <color indexed="81"/>
            <rFont val="Tahoma"/>
            <family val="2"/>
          </rPr>
          <t>Take the lead to carry out your plan.</t>
        </r>
      </text>
    </comment>
    <comment ref="D12" authorId="0">
      <text>
        <r>
          <rPr>
            <sz val="8"/>
            <color indexed="81"/>
            <rFont val="Tahoma"/>
            <family val="2"/>
          </rPr>
          <t>Share what you have experienced with others.</t>
        </r>
      </text>
    </comment>
  </commentList>
</comments>
</file>

<file path=xl/sharedStrings.xml><?xml version="1.0" encoding="utf-8"?>
<sst xmlns="http://schemas.openxmlformats.org/spreadsheetml/2006/main" count="1432" uniqueCount="442">
  <si>
    <t>meeting
totals</t>
  </si>
  <si>
    <t>yearly total (per girl)</t>
  </si>
  <si>
    <t>It's Your Story -- Tell It!</t>
  </si>
  <si>
    <t>The Summary page:</t>
  </si>
  <si>
    <t>The Order page:</t>
  </si>
  <si>
    <t>Troubleshooting &amp; Frequently Asked Questions</t>
  </si>
  <si>
    <t>First, most issues can be solved by carefully reading these instructions.  I encourage you to re-read this entire page before you do anything else.  If that doesn't help, then the home site has a troubleshooting and FAQ page:</t>
  </si>
  <si>
    <t>http://trax.boy-scouts.net/faq.htm</t>
  </si>
  <si>
    <t xml:space="preserve">If neither of these has helped, then please e-mail me and ask.  However, I ask that you please exhaust the above resources before you e-mail me.  I get several e-mails per day asking for help, and to be honest, if they ask a question which I've already covered in these instructions and/or the FAQ page, I'm very likely to ignore the e-mail.  Please read before you e-mail me. </t>
  </si>
  <si>
    <t>What about sharing and editing this sheet?</t>
  </si>
  <si>
    <t>4.  You have my permission to e-mail me with suggestions for improvements you'd like to see, but please don't be offended if I don't use your suggestions.</t>
  </si>
  <si>
    <t>How can you contact me?</t>
  </si>
  <si>
    <t>aedmunds@bellsouth.net</t>
  </si>
  <si>
    <t>How to enter Junior Names in the spreadsheet:</t>
  </si>
  <si>
    <r>
      <t xml:space="preserve">To enter credit on the Badges page, enter an </t>
    </r>
    <r>
      <rPr>
        <b/>
        <sz val="10"/>
        <rFont val="Arial"/>
        <family val="2"/>
      </rPr>
      <t>A</t>
    </r>
    <r>
      <rPr>
        <sz val="10"/>
        <rFont val="Arial"/>
        <family val="2"/>
      </rPr>
      <t xml:space="preserve"> as a girl completes each requirement</t>
    </r>
    <r>
      <rPr>
        <sz val="10"/>
        <rFont val="Arial"/>
        <family val="2"/>
      </rPr>
      <t>.</t>
    </r>
  </si>
  <si>
    <t>You will never enter any information on the individual Junior pages.  Those pages are for you to occasionally print out and hand to the parents.  You can use them to let a parent know what their daughter has and has not completed.  You can also use that page to make homework assignments for the girls.</t>
  </si>
  <si>
    <t>Badges</t>
  </si>
  <si>
    <t>Page 1</t>
  </si>
  <si>
    <t>Investiture</t>
  </si>
  <si>
    <t>Annual Fund</t>
  </si>
  <si>
    <r>
      <t xml:space="preserve">   Enter </t>
    </r>
    <r>
      <rPr>
        <b/>
        <sz val="9"/>
        <rFont val="Arial"/>
        <family val="2"/>
      </rPr>
      <t>A</t>
    </r>
    <r>
      <rPr>
        <sz val="9"/>
        <rFont val="Arial"/>
        <family val="2"/>
      </rPr>
      <t xml:space="preserve"> to indicated Attendance at the Event.</t>
    </r>
  </si>
  <si>
    <t>&lt;&lt;Last Name&gt;&gt;</t>
  </si>
  <si>
    <t>Date of Birth:</t>
  </si>
  <si>
    <t xml:space="preserve">Service Unit: </t>
  </si>
  <si>
    <t xml:space="preserve">Troop: </t>
  </si>
  <si>
    <r>
      <t xml:space="preserve">Enter </t>
    </r>
    <r>
      <rPr>
        <b/>
        <sz val="10"/>
        <rFont val="Arial"/>
        <family val="2"/>
      </rPr>
      <t>A</t>
    </r>
    <r>
      <rPr>
        <sz val="10"/>
        <rFont val="Arial"/>
        <family val="2"/>
      </rPr>
      <t xml:space="preserve"> for credit</t>
    </r>
  </si>
  <si>
    <t>It's Your World -- Change It!</t>
  </si>
  <si>
    <t xml:space="preserve"> </t>
  </si>
  <si>
    <t>Status: (P)artial or (C)omplete</t>
  </si>
  <si>
    <r>
      <t>Instructions and FAQs</t>
    </r>
    <r>
      <rPr>
        <b/>
        <sz val="10"/>
        <rFont val="Arial"/>
        <family val="2"/>
      </rPr>
      <t>:</t>
    </r>
  </si>
  <si>
    <t>What's the password?</t>
  </si>
  <si>
    <t>1.  You have my permission to share this spreadsheet, absolutely free of charge, to any scouter anywhere.</t>
  </si>
  <si>
    <t>3.  You have my permission to modify this sheet in any way to suit your own needs, however, if you do, please don't post your modified version anywhere on the internet.</t>
  </si>
  <si>
    <t>Version History</t>
  </si>
  <si>
    <t>- Initial release of the software package.</t>
  </si>
  <si>
    <t>Summary
Page</t>
  </si>
  <si>
    <t>Primary Adult</t>
  </si>
  <si>
    <t>Second Adult</t>
  </si>
  <si>
    <t xml:space="preserve">Relationship: </t>
  </si>
  <si>
    <t xml:space="preserve">City, State  ZIP: </t>
  </si>
  <si>
    <t xml:space="preserve">Name: </t>
  </si>
  <si>
    <t xml:space="preserve">Address: </t>
  </si>
  <si>
    <t xml:space="preserve">Work Phone: </t>
  </si>
  <si>
    <t xml:space="preserve">Home Phone: </t>
  </si>
  <si>
    <t xml:space="preserve">Work e-mail: </t>
  </si>
  <si>
    <t xml:space="preserve">Cell Phone: </t>
  </si>
  <si>
    <t xml:space="preserve">Home e-mail: </t>
  </si>
  <si>
    <t>The Parent Contact Info page is simply there to give you a place to collect parent info for your scouts.  Use it or not.  It will have no effect on the rest of the sheet.  This is just there as a tool for you.</t>
  </si>
  <si>
    <t>Attendance</t>
  </si>
  <si>
    <t>Date</t>
  </si>
  <si>
    <t>The Parent Contact Info page:</t>
  </si>
  <si>
    <t>The Attendance page:</t>
  </si>
  <si>
    <t>First, please enter your Service Unit in the box:</t>
  </si>
  <si>
    <t>Next, please enter your Troop number in this box:</t>
  </si>
  <si>
    <t xml:space="preserve">     The Girl Scout Trax Website:  </t>
  </si>
  <si>
    <t>&lt;LIST PATCH HERE&gt;</t>
  </si>
  <si>
    <t>Event Attended (Meeting, Field Trip, Day Camp, etc)</t>
  </si>
  <si>
    <t>Girl Scout Council Dues</t>
  </si>
  <si>
    <t>Service Unit Dues</t>
  </si>
  <si>
    <t>Fun Patches</t>
  </si>
  <si>
    <t>Leader 1</t>
  </si>
  <si>
    <t>Leader 2</t>
  </si>
  <si>
    <t>Leader 3</t>
  </si>
  <si>
    <t>Leader 4</t>
  </si>
  <si>
    <t>Leader 5</t>
  </si>
  <si>
    <t>Leader 6</t>
  </si>
  <si>
    <t>Leader 7</t>
  </si>
  <si>
    <t>Registration Papers</t>
  </si>
  <si>
    <t>Health History</t>
  </si>
  <si>
    <t xml:space="preserve">     EMERGENCY CONTACT</t>
  </si>
  <si>
    <t>Relationship:</t>
  </si>
  <si>
    <t xml:space="preserve"> Earned</t>
  </si>
  <si>
    <t xml:space="preserve"> Awarded</t>
  </si>
  <si>
    <r>
      <t xml:space="preserve">The summary page is for keeping track, at a glance, of where you are patches-wise.  You can quickly see, at a glance, what you have already awarded to the girls, and what you still owe them.  </t>
    </r>
    <r>
      <rPr>
        <sz val="10"/>
        <rFont val="Arial"/>
        <family val="2"/>
      </rPr>
      <t>A</t>
    </r>
    <r>
      <rPr>
        <sz val="10"/>
        <rFont val="Arial"/>
        <family val="2"/>
      </rPr>
      <t xml:space="preserve">s you enter completion information in other parts of the spreadsheet, as soon as a girl is complete for an award, it will automatically pop up an </t>
    </r>
    <r>
      <rPr>
        <b/>
        <sz val="10"/>
        <rFont val="Arial"/>
        <family val="2"/>
      </rPr>
      <t>E</t>
    </r>
    <r>
      <rPr>
        <sz val="10"/>
        <rFont val="Arial"/>
        <family val="2"/>
      </rPr>
      <t xml:space="preserve"> (and highlight it) on the Summary page.  When you present the award to the girl, enter an </t>
    </r>
    <r>
      <rPr>
        <b/>
        <sz val="10"/>
        <rFont val="Arial"/>
        <family val="2"/>
      </rPr>
      <t>A</t>
    </r>
    <r>
      <rPr>
        <sz val="10"/>
        <rFont val="Arial"/>
        <family val="2"/>
      </rPr>
      <t xml:space="preserve"> when </t>
    </r>
    <r>
      <rPr>
        <sz val="10"/>
        <rFont val="Arial"/>
        <family val="2"/>
      </rPr>
      <t>you present the award (and the highlight goes away).
Here is also where you will enter your Fun Patches.  Simply type in the patch you need to order then place the "E" in the Earned column and it will calculate for you on the Summary page as well as enter it onto the individual girls' pages.</t>
    </r>
  </si>
  <si>
    <t>You will never enter any information on the Order page.  It is a completely automated page that gleens information from the Summary page.  When it is time for you to turn in your request for awards from your awards chair, simply go to the Order page for that information.  Every time a girl earns a patch, the numbers on this page increase.  When you award the patch to the girl (and enter an A on the Summary page), the numbers decrease.</t>
  </si>
  <si>
    <r>
      <t>C</t>
    </r>
    <r>
      <rPr>
        <sz val="10"/>
        <rFont val="Arial"/>
        <family val="2"/>
      </rPr>
      <t xml:space="preserve"> = Completed Award</t>
    </r>
  </si>
  <si>
    <r>
      <t>P</t>
    </r>
    <r>
      <rPr>
        <sz val="10"/>
        <rFont val="Arial"/>
        <family val="2"/>
      </rPr>
      <t xml:space="preserve"> = Partially Completed Award</t>
    </r>
  </si>
  <si>
    <r>
      <t>A</t>
    </r>
    <r>
      <rPr>
        <sz val="10"/>
        <rFont val="Arial"/>
        <family val="2"/>
      </rPr>
      <t xml:space="preserve"> = Individual Requirement Achieved</t>
    </r>
  </si>
  <si>
    <t>Key</t>
  </si>
  <si>
    <t>Thinking Day</t>
  </si>
  <si>
    <r>
      <t xml:space="preserve">Enter </t>
    </r>
    <r>
      <rPr>
        <b/>
        <sz val="10"/>
        <rFont val="Arial"/>
        <family val="2"/>
      </rPr>
      <t>A</t>
    </r>
    <r>
      <rPr>
        <sz val="10"/>
        <rFont val="Arial"/>
        <family val="2"/>
      </rPr>
      <t xml:space="preserve"> for credit</t>
    </r>
  </si>
  <si>
    <r>
      <t xml:space="preserve">   Enter </t>
    </r>
    <r>
      <rPr>
        <b/>
        <sz val="10"/>
        <rFont val="Arial"/>
        <family val="2"/>
      </rPr>
      <t>A</t>
    </r>
    <r>
      <rPr>
        <sz val="10"/>
        <rFont val="Arial"/>
        <family val="2"/>
      </rPr>
      <t xml:space="preserve"> for credit</t>
    </r>
  </si>
  <si>
    <t>Service Unit:</t>
  </si>
  <si>
    <t>Troop:</t>
  </si>
  <si>
    <t>- Modified formulas to make spreadsheet work on both Microsoft Excel and OpenOffice Calc.</t>
  </si>
  <si>
    <t>2.  You have my permission to post this spreadsheet on any server willing to host it.  I will, however, ask that if you DO post this spreadsheet on a server somewhere, that you occasionally check back to the two main site that will host this sheet to check for updates (to make sure you have the latest version available.  
The site is:</t>
  </si>
  <si>
    <t>http://trax.boy-scouts.net/gstrax.htm</t>
  </si>
  <si>
    <t>Investiture &amp; Rededication Patches</t>
  </si>
  <si>
    <t>Cookies</t>
  </si>
  <si>
    <t>Journey Awards</t>
  </si>
  <si>
    <t>Immediately after you download:</t>
  </si>
  <si>
    <t>You must save your spreadsheet to your hard drive.  If you don't, it won't let you propogate the names throughout the spreadsheet, and it will act as though the spreadsheet is read-only.</t>
  </si>
  <si>
    <t>The Registration page:</t>
  </si>
  <si>
    <t>The Registration page is there to give you some help in remembering who has given you their registration papers, health history, paid their money to your council and your service unit.  This will not spread anywhere else on the sheet.  
For the leader names, simply click on the names to change your leaders' names.</t>
  </si>
  <si>
    <t>The Attendance page is used to help you keep track of who was present at various events, such as Meetings, Campouts, etc.</t>
  </si>
  <si>
    <t>Enter amount
   received</t>
  </si>
  <si>
    <t>The Dues page:</t>
  </si>
  <si>
    <t>Enter dues as you receive them.  The sheet is set up for you to record money.  Simply type in what they were able to contribute.</t>
  </si>
  <si>
    <t>How to enter credit on the Badges, Earned Age-Level, Signs, Bridgining and Bronze pages:</t>
  </si>
  <si>
    <t>Fall Sales</t>
  </si>
  <si>
    <t>Patches</t>
  </si>
  <si>
    <t>Quantity</t>
  </si>
  <si>
    <t>girl's email</t>
  </si>
  <si>
    <t>Service Unit</t>
  </si>
  <si>
    <t>Troop</t>
  </si>
  <si>
    <t>Legacy</t>
  </si>
  <si>
    <t>Financial Literacy</t>
  </si>
  <si>
    <t>Cookie Business</t>
  </si>
  <si>
    <t>Cookie Rally (Year 1)</t>
  </si>
  <si>
    <t>Cookie Sales (Year 1)</t>
  </si>
  <si>
    <t>Cookie Pin (Year 1)</t>
  </si>
  <si>
    <t>Cookie Rally (Year 2)</t>
  </si>
  <si>
    <t>Cookie Sales (Year 2)</t>
  </si>
  <si>
    <t>Cookie Pin (Year 2)</t>
  </si>
  <si>
    <t>Fall Sales (Year 1)</t>
  </si>
  <si>
    <t>Fall Sales (Year 2)</t>
  </si>
  <si>
    <t>Thinking Day (Year 1)</t>
  </si>
  <si>
    <t>Thinking Day (Year 2)</t>
  </si>
  <si>
    <t>Rededication (1st year)</t>
  </si>
  <si>
    <t>Rededication (2nd year)</t>
  </si>
  <si>
    <r>
      <t xml:space="preserve">My Promise, My Faith </t>
    </r>
    <r>
      <rPr>
        <sz val="10"/>
        <rFont val="Arial"/>
        <family val="2"/>
      </rPr>
      <t>(Year 1)</t>
    </r>
  </si>
  <si>
    <t>Choose one line from the Law</t>
  </si>
  <si>
    <t>Find a woman in your community</t>
  </si>
  <si>
    <t>Gather three inspirational quotes</t>
  </si>
  <si>
    <t>Make something to remind you</t>
  </si>
  <si>
    <r>
      <t xml:space="preserve">My Promise, My Faith </t>
    </r>
    <r>
      <rPr>
        <sz val="10"/>
        <rFont val="Arial"/>
        <family val="2"/>
      </rPr>
      <t>(Year 2)</t>
    </r>
  </si>
  <si>
    <t xml:space="preserve">Make a commitment to live what </t>
  </si>
  <si>
    <t>Global Action award</t>
  </si>
  <si>
    <t>Global Action Award</t>
  </si>
  <si>
    <t>International Friendship Recognition pin</t>
  </si>
  <si>
    <t>International Friendship Recognition</t>
  </si>
  <si>
    <t>Pass It On!</t>
  </si>
  <si>
    <t>Look Ahead!</t>
  </si>
  <si>
    <t>Plan a Ceremony</t>
  </si>
  <si>
    <t>Every step has three choices. Do ONE choice to complete each step.</t>
  </si>
  <si>
    <t>Age-Level Awards</t>
  </si>
  <si>
    <t>(do all five)</t>
  </si>
  <si>
    <t>Safety Award</t>
  </si>
  <si>
    <t>Badges Summary                  Total:</t>
  </si>
  <si>
    <t>Council's Own</t>
  </si>
  <si>
    <t xml:space="preserve">(P)artial or (C)ompleted:  </t>
  </si>
  <si>
    <t>Age-Level Patches</t>
  </si>
  <si>
    <t>&lt;&lt;List Badge Here&gt;&gt;</t>
  </si>
  <si>
    <t>&lt;List Requirement Here&gt;</t>
  </si>
  <si>
    <t xml:space="preserve">  These I modeled after all the others.  If you can attain a picture, you may paste it in the space to the left of the name. You will enter the name of the badge, and all the requirements under the name. I've left the comments open so that you may enter the specific requirements here. Everything will transfer through to all the other necessary sheets.
  The status portion is set the same at 1 step for each requirements to complete.  You may change if you know how, otherwise, just enter the A's if they're done.</t>
  </si>
  <si>
    <t>CadetteTrax 1.0</t>
  </si>
  <si>
    <t>CadetteTrax 1.1</t>
  </si>
  <si>
    <t>- Fixed the number of requirements for IPAs, fixed silver award and misc.</t>
  </si>
  <si>
    <t>CadetteTrax 1.2</t>
  </si>
  <si>
    <t>CadetteTrax 1.3</t>
  </si>
  <si>
    <t>- updating to make more uniform.  Added new Journeys</t>
  </si>
  <si>
    <t>CadetteTrax 1.4</t>
  </si>
  <si>
    <t>- small tweaking</t>
  </si>
  <si>
    <t>CadetteTrax 1.5</t>
  </si>
  <si>
    <t>- just being a dunce, fixing things ;-)</t>
  </si>
  <si>
    <t>CadetteTrax 1.6</t>
  </si>
  <si>
    <t>-fixed Silver &amp; Gold Awards and Journeys</t>
  </si>
  <si>
    <t>CadetteTrax 1.7</t>
  </si>
  <si>
    <t>-added new journeys, added links to online badges, added new and old requirements for silver and gold awards, changed order of some badges to correlate better to the book</t>
  </si>
  <si>
    <t>CadetteTrax 2.0</t>
  </si>
  <si>
    <t>Serve for one full term in a leadership</t>
  </si>
  <si>
    <t>World Thinking Day</t>
  </si>
  <si>
    <t>Age-Level Awards (cont'd)</t>
  </si>
  <si>
    <t>Make sticky-note comics</t>
  </si>
  <si>
    <t>Journey Summit Pin</t>
  </si>
  <si>
    <r>
      <t xml:space="preserve">Enter </t>
    </r>
    <r>
      <rPr>
        <b/>
        <sz val="10"/>
        <rFont val="Arial"/>
        <family val="2"/>
      </rPr>
      <t>Y</t>
    </r>
    <r>
      <rPr>
        <sz val="10"/>
        <rFont val="Arial"/>
        <family val="2"/>
      </rPr>
      <t xml:space="preserve"> for yes when you have presented the award</t>
    </r>
  </si>
  <si>
    <t>CadetteTrax 2.1</t>
  </si>
  <si>
    <t>-fixed summit pin formula on all applicable pages</t>
  </si>
  <si>
    <t>-added new Girl's guide for Scouting, removed old IPs, split up 11-17 group</t>
  </si>
  <si>
    <t>Learn how to make a room safe for a</t>
  </si>
  <si>
    <t>Find out about water safety</t>
  </si>
  <si>
    <t>Teach a Daisy or Brownie what to do if</t>
  </si>
  <si>
    <t>With your family, make sure you have</t>
  </si>
  <si>
    <t>Discuss bullying with your Girl Scout</t>
  </si>
  <si>
    <t>CadetteTrax 2.2</t>
  </si>
  <si>
    <t>-fixed safety award</t>
  </si>
  <si>
    <t>Moen</t>
  </si>
  <si>
    <t>]</t>
  </si>
  <si>
    <t>Photography</t>
  </si>
  <si>
    <t>Coaching</t>
  </si>
  <si>
    <t>Public Policy</t>
  </si>
  <si>
    <t>Dinner Party</t>
  </si>
  <si>
    <t>Ambassador First Aid</t>
  </si>
  <si>
    <t>Ambassador Girl Scout Way</t>
  </si>
  <si>
    <t>Water</t>
  </si>
  <si>
    <t>On My Own</t>
  </si>
  <si>
    <t>Good Credit</t>
  </si>
  <si>
    <t>Research and Development</t>
  </si>
  <si>
    <t>P &amp; L</t>
  </si>
  <si>
    <t>Expore the power of photography</t>
  </si>
  <si>
    <t>Tell a story with photography</t>
  </si>
  <si>
    <t>Focus on composition</t>
  </si>
  <si>
    <t>Focus on light</t>
  </si>
  <si>
    <t>Focus on motion</t>
  </si>
  <si>
    <t>Go to a photography exhibit</t>
  </si>
  <si>
    <t>Create a photography timeline.</t>
  </si>
  <si>
    <t>Capture a day in the life</t>
  </si>
  <si>
    <t>Take 5 photos form a different</t>
  </si>
  <si>
    <t>Photograph weather patterns</t>
  </si>
  <si>
    <t>Invite friends to a shoot day</t>
  </si>
  <si>
    <t>Capture the same person or object</t>
  </si>
  <si>
    <t>Grow your image</t>
  </si>
  <si>
    <t>Take photos of faces in motion</t>
  </si>
  <si>
    <t>Take photos of objects in motion</t>
  </si>
  <si>
    <t xml:space="preserve">Take photos of a group </t>
  </si>
  <si>
    <t>Stage a photo exhibit</t>
  </si>
  <si>
    <t>Make a digital slide show</t>
  </si>
  <si>
    <t>Create a photo album or scrapbook</t>
  </si>
  <si>
    <t>Begin to outline your coaching strategy</t>
  </si>
  <si>
    <t>Conduct a first assessment</t>
  </si>
  <si>
    <t>Design your coaching plan</t>
  </si>
  <si>
    <t>Put your plan in action</t>
  </si>
  <si>
    <t>Attend the big event</t>
  </si>
  <si>
    <t>Talk to a great coach</t>
  </si>
  <si>
    <t>Watch three sports documentaries</t>
  </si>
  <si>
    <t>Attend a coaching clinic or seminar</t>
  </si>
  <si>
    <t>Prepare individual questionaires</t>
  </si>
  <si>
    <t>Host an initial session</t>
  </si>
  <si>
    <t>Prepare a goal chart together</t>
  </si>
  <si>
    <t>Open and close each session</t>
  </si>
  <si>
    <t>Research and choose</t>
  </si>
  <si>
    <t xml:space="preserve">Design a special warm-up </t>
  </si>
  <si>
    <t>Ask your players to coach you!</t>
  </si>
  <si>
    <t xml:space="preserve">Bring in another coah to watch </t>
  </si>
  <si>
    <t>Ambassador Volunteer in Training</t>
  </si>
  <si>
    <t>Ambassador Service to Girl Scouting bar</t>
  </si>
  <si>
    <t>Ambassador Community Service bar</t>
  </si>
  <si>
    <t>Gold Torch Award</t>
  </si>
  <si>
    <t>Complete one Ambassador Leadership</t>
  </si>
  <si>
    <t>Find a Mentor</t>
  </si>
  <si>
    <t xml:space="preserve">Create and implement a thoughtful </t>
  </si>
  <si>
    <t>Complete a council-designed</t>
  </si>
  <si>
    <t>Choose an organizaton and complete</t>
  </si>
  <si>
    <t>Ambassador Journey Awards     Ambassador Journey Awards</t>
  </si>
  <si>
    <t>Your Voice, Your World: The Power of Advocacy</t>
  </si>
  <si>
    <t>The Girl Scout Advocate Award</t>
  </si>
  <si>
    <t>Eight steps to advocacy</t>
  </si>
  <si>
    <t>Explore</t>
  </si>
  <si>
    <t>Engage</t>
  </si>
  <si>
    <t>It's Your Planet -- Love It!</t>
  </si>
  <si>
    <t>JUSTICE</t>
  </si>
  <si>
    <t>Sage Award</t>
  </si>
  <si>
    <t>LOOK HIGH, LOOK WIDE</t>
  </si>
  <si>
    <t>DO the MATH</t>
  </si>
  <si>
    <t>Be HAWK-EYED</t>
  </si>
  <si>
    <t>Take the SCIENTIFIC View</t>
  </si>
  <si>
    <t>DECIPHER Decisions</t>
  </si>
  <si>
    <t>Write Your Equation &amp; PRESENT It</t>
  </si>
  <si>
    <t>BLISS: Live it! Give It!</t>
  </si>
  <si>
    <t>Dream Maker Award</t>
  </si>
  <si>
    <t>Meet Successful Dreamers</t>
  </si>
  <si>
    <t>Seek and Select a Dreamer(s)</t>
  </si>
  <si>
    <t>Define the Dream</t>
  </si>
  <si>
    <t>Give It! Gift It!</t>
  </si>
  <si>
    <t xml:space="preserve">Share with a group of Seniors your </t>
  </si>
  <si>
    <t xml:space="preserve">Inspire younger girls by helping them </t>
  </si>
  <si>
    <t xml:space="preserve">Get together with a Girl Scout adult. </t>
  </si>
  <si>
    <t>Hold an appriciation breakfast of lunch</t>
  </si>
  <si>
    <t>Create a slide show of your best</t>
  </si>
  <si>
    <t>Gold Award Project    Gold Award Project    Gold Award Project</t>
  </si>
  <si>
    <t>For Girls 14-18</t>
  </si>
  <si>
    <t>Choose an issue</t>
  </si>
  <si>
    <t>Investigate</t>
  </si>
  <si>
    <t>Get help</t>
  </si>
  <si>
    <t>Create a plan</t>
  </si>
  <si>
    <t>Present your plan and get feedback</t>
  </si>
  <si>
    <t>Take action</t>
  </si>
  <si>
    <t>Educate and inspire</t>
  </si>
  <si>
    <r>
      <t xml:space="preserve">First, I wouldn't recommend unprotecting the spreadsheet.  It has been locked for your protection.  Basically, it has been locked to keep you from messing up the formulas.  It's designed as such that if you are getting a message telling you that a cell is protected, then you are trying to type in the wrong box.  But if you must know, the password is:  </t>
    </r>
    <r>
      <rPr>
        <b/>
        <sz val="10"/>
        <rFont val="Arial"/>
        <family val="2"/>
      </rPr>
      <t>ambassador</t>
    </r>
  </si>
  <si>
    <t>Bridging to Adults</t>
  </si>
  <si>
    <t>Add a morale-boosting time-out</t>
  </si>
  <si>
    <t>Host a celebration</t>
  </si>
  <si>
    <t>Make a "trading card" for each athlete</t>
  </si>
  <si>
    <t>Meet with your players for a relaxing</t>
  </si>
  <si>
    <t>Engage as a global citizen</t>
  </si>
  <si>
    <t>Dig into national or state public policy</t>
  </si>
  <si>
    <t>See public policy creation in action</t>
  </si>
  <si>
    <t>Create your menu</t>
  </si>
  <si>
    <t>Make a budget and shopping list</t>
  </si>
  <si>
    <t>Practice timing your courses</t>
  </si>
  <si>
    <t>Explore imaginative ways to present food</t>
  </si>
  <si>
    <t>Host your party</t>
  </si>
  <si>
    <t>Learn how to deal with medical emergencies in the winderness</t>
  </si>
  <si>
    <t>Research careers that save lives in extreme conditions</t>
  </si>
  <si>
    <t>Find out how to care for a critically injured person</t>
  </si>
  <si>
    <t>Know how to move an injured person</t>
  </si>
  <si>
    <t>Explore real-life examples for handling wilderness emergencies</t>
  </si>
  <si>
    <t>Use song to bring people together or to spread a message</t>
  </si>
  <si>
    <t>Celebrate World Thinking Day</t>
  </si>
  <si>
    <t>Share sisterhood around the world</t>
  </si>
  <si>
    <t>Leave your wolrd better than you found it</t>
  </si>
  <si>
    <t>Enjoy Girl Scout traditions!</t>
  </si>
  <si>
    <t>Have fun reflecting on your relationship with water</t>
  </si>
  <si>
    <t>Celebrate water art-and create your own</t>
  </si>
  <si>
    <t>Find out about water issues</t>
  </si>
  <si>
    <t>Explore water solutions</t>
  </si>
  <si>
    <t>Educate and insipire others with a splash</t>
  </si>
  <si>
    <t>Plan for where you'll live</t>
  </si>
  <si>
    <t>Plan for your daily needs</t>
  </si>
  <si>
    <t>Plan for having fun</t>
  </si>
  <si>
    <t>Plan for the unexpected</t>
  </si>
  <si>
    <t>Plan for sharing with others</t>
  </si>
  <si>
    <t>Get the scoop on credit scores</t>
  </si>
  <si>
    <t>Find out how bank loans work</t>
  </si>
  <si>
    <t>Learn the ins and outs of credit cards</t>
  </si>
  <si>
    <t>Gather real-life borrowing stories</t>
  </si>
  <si>
    <t>Write your own credit commitment</t>
  </si>
  <si>
    <t>Analyze sales trends</t>
  </si>
  <si>
    <t>Reasearch how other companies innovate</t>
  </si>
  <si>
    <t>Find out how companies use R&amp;D to improve their products</t>
  </si>
  <si>
    <t>Expolore possible projects during your cookie sale</t>
  </si>
  <si>
    <t>Develop a fun, new way to use Girl Scout Cookies</t>
  </si>
  <si>
    <t>Find out more about business ethics</t>
  </si>
  <si>
    <t>Create your own Cookie Promise</t>
  </si>
  <si>
    <t>Teach younger Girl Scouts about the business ethics of the cookie sale</t>
  </si>
  <si>
    <t>Leave a legacy</t>
  </si>
  <si>
    <t>Find out how activitists advocate for change</t>
  </si>
  <si>
    <t>Interview an activist</t>
  </si>
  <si>
    <t>Watch a documentary or movie</t>
  </si>
  <si>
    <t xml:space="preserve">Read about women who change the </t>
  </si>
  <si>
    <t>Compare laws</t>
  </si>
  <si>
    <t xml:space="preserve">Track a public-policy issue being </t>
  </si>
  <si>
    <t>Explore an international NGO</t>
  </si>
  <si>
    <t>Track your issue</t>
  </si>
  <si>
    <t>Talk to an interest gorup that promotes</t>
  </si>
  <si>
    <t>Compare three different states' positions</t>
  </si>
  <si>
    <t>Explore local or community policy</t>
  </si>
  <si>
    <t>Attend a meeting</t>
  </si>
  <si>
    <t>Compare different local positions</t>
  </si>
  <si>
    <t>Visit your local legislator's office</t>
  </si>
  <si>
    <t>Shadow a policy-maker</t>
  </si>
  <si>
    <t>Volunteer at an office</t>
  </si>
  <si>
    <t>Interview a policy-maker</t>
  </si>
  <si>
    <t>Business ethics</t>
  </si>
  <si>
    <t>Most companies offer a business pledge</t>
  </si>
  <si>
    <t>Pass your customer list on</t>
  </si>
  <si>
    <t>If you've been selling Girl Scout Cookies</t>
  </si>
  <si>
    <t>Based on grade level</t>
  </si>
  <si>
    <t>How will you be remembered</t>
  </si>
  <si>
    <t>Invest some R&amp;D</t>
  </si>
  <si>
    <t>Find at least three other companies</t>
  </si>
  <si>
    <t>Developing a new product</t>
  </si>
  <si>
    <t>If you're considering serveral</t>
  </si>
  <si>
    <t xml:space="preserve">R&amp;D can be more </t>
  </si>
  <si>
    <t>Share favorite things you did on a</t>
  </si>
  <si>
    <t>Bridge to Adult Girl Scouts</t>
  </si>
  <si>
    <t>Collect recipes from cooking shows</t>
  </si>
  <si>
    <t>Build a men around your favorite</t>
  </si>
  <si>
    <t>Camparison shop</t>
  </si>
  <si>
    <t>Consult with a professional chef</t>
  </si>
  <si>
    <t>Learn about alternative ways to shop</t>
  </si>
  <si>
    <t>Get tips fromo food professionals</t>
  </si>
  <si>
    <t>Make a menu timeline</t>
  </si>
  <si>
    <t>Prepare a test meal for family or friends</t>
  </si>
  <si>
    <t>Expreiment with garnishes</t>
  </si>
  <si>
    <t>Present food in interesting shapes</t>
  </si>
  <si>
    <t>Use serving ware in unusual ways</t>
  </si>
  <si>
    <t>Decorate according to your menu theme</t>
  </si>
  <si>
    <t>Celebrate a special occasion</t>
  </si>
  <si>
    <t>Use food and fun to forge new friendships</t>
  </si>
  <si>
    <t>Interview a caterer, event planner, chef</t>
  </si>
  <si>
    <t>Backcountry</t>
  </si>
  <si>
    <t>Open water</t>
  </si>
  <si>
    <t>Mountains</t>
  </si>
  <si>
    <t>Wilderness rescue</t>
  </si>
  <si>
    <t>Disaster preparedness</t>
  </si>
  <si>
    <t>Military medicine</t>
  </si>
  <si>
    <t>Take a wilderness first aid course</t>
  </si>
  <si>
    <t>Interview a doctor, nurse, EMT, or first</t>
  </si>
  <si>
    <t xml:space="preserve">Discover how to use what's on hand in </t>
  </si>
  <si>
    <t>Visit a medical school</t>
  </si>
  <si>
    <t>Organize a mock emergency drill</t>
  </si>
  <si>
    <t>Explore wilderness survival</t>
  </si>
  <si>
    <t>Investigate extreme first aid</t>
  </si>
  <si>
    <t>Interview an everyday hero</t>
  </si>
  <si>
    <t>Take a tour</t>
  </si>
  <si>
    <t>Interview a new tenant or homeowner</t>
  </si>
  <si>
    <t>Be chart smart</t>
  </si>
  <si>
    <t>Focus on your finances</t>
  </si>
  <si>
    <t>Shop talk</t>
  </si>
  <si>
    <t>Audit request</t>
  </si>
  <si>
    <t>Hooray for hobbies!</t>
  </si>
  <si>
    <t>Treat yourself</t>
  </si>
  <si>
    <t>Class act</t>
  </si>
  <si>
    <t>Interview your network</t>
  </si>
  <si>
    <t>Interview a Financial guru</t>
  </si>
  <si>
    <t>Interview an insurance expert</t>
  </si>
  <si>
    <t>Plan for presents</t>
  </si>
  <si>
    <t>Budget for your time</t>
  </si>
  <si>
    <t>Charity starts… with a budget</t>
  </si>
  <si>
    <t>Use music to move people to action</t>
  </si>
  <si>
    <t xml:space="preserve">Ogranize a songfest for younger </t>
  </si>
  <si>
    <t>Bring generations together in song</t>
  </si>
  <si>
    <t>Follow in the steps of female leaders</t>
  </si>
  <si>
    <t>Earn their Word Thinking Day award</t>
  </si>
  <si>
    <t>Make World Thinking Day cards</t>
  </si>
  <si>
    <t>Explore an issue affecting girls and</t>
  </si>
  <si>
    <t>Organize an event on women and STEM</t>
  </si>
  <si>
    <t xml:space="preserve">Find ideas to use your leaderhship </t>
  </si>
  <si>
    <t>Gather ideas to work for a healthy</t>
  </si>
  <si>
    <t>Brainstorm idea for social change</t>
  </si>
  <si>
    <t>Pass down a tradition</t>
  </si>
  <si>
    <t>Start a Girl Scout tradition of your own</t>
  </si>
  <si>
    <t>Share the Girl Scout way by example</t>
  </si>
  <si>
    <t>Interview a global citizen</t>
  </si>
  <si>
    <t>Visit water in its natural state</t>
  </si>
  <si>
    <t>Try a new water skill</t>
  </si>
  <si>
    <t>Enjoy a water activity you already know</t>
  </si>
  <si>
    <t>Delve into water literature</t>
  </si>
  <si>
    <t>Create your own water composition</t>
  </si>
  <si>
    <t xml:space="preserve">Enjoy an exhibit or event that features </t>
  </si>
  <si>
    <t>Visit a water facility and explore its</t>
  </si>
  <si>
    <t>Investigate endangered marine life</t>
  </si>
  <si>
    <t>Investigate water as a hazard</t>
  </si>
  <si>
    <t>Interview a water scientist</t>
  </si>
  <si>
    <t>Explore the world of hydroelectricity</t>
  </si>
  <si>
    <t>Design your own water innovation</t>
  </si>
  <si>
    <t>Celebrate water with younger Girl Scouts</t>
  </si>
  <si>
    <t>Share a water issue that matters to you</t>
  </si>
  <si>
    <t>Guide a group to a water place</t>
  </si>
  <si>
    <t>old, out dated</t>
  </si>
  <si>
    <t>http://groups.yahoo.com/group/scouttrax/</t>
  </si>
  <si>
    <t xml:space="preserve">Ambassador Trax 1.0 </t>
  </si>
  <si>
    <t>-spreadsheet updated to show ambassador level awards only</t>
  </si>
  <si>
    <t>Do you own research</t>
  </si>
  <si>
    <t>Invite an expert speaker</t>
  </si>
  <si>
    <t>Go on a field trip</t>
  </si>
  <si>
    <t>Learn about student loans</t>
  </si>
  <si>
    <t>Learn about home loans</t>
  </si>
  <si>
    <t>Learn about car loans</t>
  </si>
  <si>
    <t>Study credit card offers</t>
  </si>
  <si>
    <t>Speak with banks</t>
  </si>
  <si>
    <t>Go online</t>
  </si>
  <si>
    <t>Interview an expert</t>
  </si>
  <si>
    <t>Study relevant stories</t>
  </si>
  <si>
    <t>Interview someone who has had a loan</t>
  </si>
  <si>
    <t>Talk to your family</t>
  </si>
  <si>
    <t>Talk with a friend</t>
  </si>
  <si>
    <t>Talk with an expert</t>
  </si>
  <si>
    <t>old, out of date, try the yahoo group listed above</t>
  </si>
  <si>
    <r>
      <t xml:space="preserve">Double-Click on the Tabs at the bottom of the page that say "Ambassador 1", "Ambassador 2", etc.  That will highlight the text.  Simply type the girl's </t>
    </r>
    <r>
      <rPr>
        <b/>
        <i/>
        <sz val="10"/>
        <rFont val="Arial"/>
        <family val="2"/>
      </rPr>
      <t>first</t>
    </r>
    <r>
      <rPr>
        <sz val="10"/>
        <rFont val="Arial"/>
        <family val="2"/>
      </rPr>
      <t xml:space="preserve"> name on the tab.  That will cause her name to proliferate throughout the spreadsheet.</t>
    </r>
  </si>
  <si>
    <t>What's the purpose of the individual Ambassador pages?</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</si>
</sst>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_(&quot;$&quot;* \(#,##0.00\);_(&quot;$&quot;* &quot;-&quot;??_);_(@_)"/>
    <numFmt numFmtId="164" formatCode="[$-409]mmm\-yy;@"/>
    <numFmt numFmtId="165" formatCode="m/d/yy;@"/>
    <numFmt numFmtId="166" formatCode="mm/dd/yy;@"/>
    <numFmt numFmtId="167" formatCode="[&lt;=9999999]###\-####;\(###\)\ ###\-####"/>
  </numFmts>
  <fonts count="66" x14ac:knownFonts="1">
    <font>
      <sz val="10"/>
      <name val="Arial"/>
    </font>
    <font>
      <sz val="10"/>
      <name val="Arial"/>
      <family val="2"/>
    </font>
    <font>
      <sz val="8"/>
      <name val="Arial"/>
      <family val="2"/>
    </font>
    <font>
      <b/>
      <sz val="10"/>
      <name val="Arial"/>
      <family val="2"/>
    </font>
    <font>
      <sz val="10"/>
      <name val="Arial"/>
      <family val="2"/>
    </font>
    <font>
      <b/>
      <sz val="12"/>
      <name val="Arial"/>
      <family val="2"/>
    </font>
    <font>
      <b/>
      <sz val="11"/>
      <name val="Arial"/>
      <family val="2"/>
    </font>
    <font>
      <b/>
      <sz val="8"/>
      <name val="Arial"/>
      <family val="2"/>
    </font>
    <font>
      <sz val="8"/>
      <name val="Arial"/>
      <family val="2"/>
    </font>
    <font>
      <b/>
      <u/>
      <sz val="10"/>
      <name val="Arial"/>
      <family val="2"/>
    </font>
    <font>
      <sz val="9"/>
      <name val="Arial"/>
      <family val="2"/>
    </font>
    <font>
      <u/>
      <sz val="10"/>
      <color indexed="12"/>
      <name val="Arial"/>
      <family val="2"/>
    </font>
    <font>
      <sz val="9"/>
      <name val="Arial"/>
      <family val="2"/>
    </font>
    <font>
      <b/>
      <sz val="9"/>
      <name val="Arial"/>
      <family val="2"/>
    </font>
    <font>
      <b/>
      <sz val="9"/>
      <name val="Arial"/>
      <family val="2"/>
    </font>
    <font>
      <b/>
      <sz val="12"/>
      <color indexed="9"/>
      <name val="Arial"/>
      <family val="2"/>
    </font>
    <font>
      <b/>
      <sz val="10"/>
      <color indexed="9"/>
      <name val="Arial"/>
      <family val="2"/>
    </font>
    <font>
      <sz val="12"/>
      <name val="Arial"/>
      <family val="2"/>
    </font>
    <font>
      <b/>
      <sz val="18"/>
      <name val="Arial"/>
      <family val="2"/>
    </font>
    <font>
      <b/>
      <sz val="14"/>
      <color indexed="9"/>
      <name val="Arial"/>
      <family val="2"/>
    </font>
    <font>
      <sz val="9"/>
      <color indexed="81"/>
      <name val="Tahoma"/>
      <family val="2"/>
    </font>
    <font>
      <sz val="11"/>
      <color indexed="8"/>
      <name val="Verdana"/>
      <family val="2"/>
    </font>
    <font>
      <sz val="7.35"/>
      <color indexed="8"/>
      <name val="Arial"/>
      <family val="2"/>
    </font>
    <font>
      <sz val="10"/>
      <name val="Arial Narrow"/>
      <family val="2"/>
    </font>
    <font>
      <b/>
      <sz val="10"/>
      <name val="Arial"/>
      <family val="2"/>
    </font>
    <font>
      <sz val="10"/>
      <color indexed="20"/>
      <name val="Arial"/>
      <family val="2"/>
    </font>
    <font>
      <b/>
      <sz val="9"/>
      <color indexed="81"/>
      <name val="Tahoma"/>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i/>
      <sz val="10"/>
      <name val="Arial"/>
      <family val="2"/>
    </font>
    <font>
      <sz val="9"/>
      <color theme="0"/>
      <name val="Arial"/>
      <family val="2"/>
    </font>
    <font>
      <sz val="9"/>
      <color indexed="81"/>
      <name val="Wingdings"/>
      <charset val="2"/>
    </font>
    <font>
      <sz val="11"/>
      <name val="Arial"/>
      <family val="2"/>
    </font>
    <font>
      <sz val="8"/>
      <color theme="0"/>
      <name val="Arial"/>
      <family val="2"/>
    </font>
    <font>
      <b/>
      <sz val="8"/>
      <color theme="0"/>
      <name val="Arial"/>
      <family val="2"/>
    </font>
    <font>
      <i/>
      <sz val="8"/>
      <name val="Arial"/>
      <family val="2"/>
    </font>
    <font>
      <b/>
      <sz val="16"/>
      <name val="Arial"/>
      <family val="2"/>
    </font>
    <font>
      <sz val="16"/>
      <name val="Arial"/>
      <family val="2"/>
    </font>
    <font>
      <sz val="12"/>
      <color indexed="9"/>
      <name val="Arial"/>
      <family val="2"/>
    </font>
    <font>
      <sz val="10"/>
      <color theme="0"/>
      <name val="Arial"/>
      <family val="2"/>
    </font>
    <font>
      <sz val="10"/>
      <color rgb="FF7030A0"/>
      <name val="Arial"/>
      <family val="2"/>
    </font>
    <font>
      <sz val="8"/>
      <color indexed="23"/>
      <name val="Verdana"/>
      <family val="2"/>
    </font>
    <font>
      <sz val="8.1999999999999993"/>
      <name val="Arial"/>
      <family val="2"/>
    </font>
    <font>
      <b/>
      <sz val="11"/>
      <color indexed="9"/>
      <name val="Arial"/>
      <family val="2"/>
    </font>
    <font>
      <b/>
      <sz val="14"/>
      <color indexed="52"/>
      <name val="Arial"/>
      <family val="2"/>
    </font>
    <font>
      <sz val="10"/>
      <color indexed="52"/>
      <name val="Arial"/>
      <family val="2"/>
    </font>
    <font>
      <sz val="10"/>
      <name val="Verdana"/>
      <family val="2"/>
    </font>
    <font>
      <sz val="10"/>
      <color indexed="81"/>
      <name val="Tahoma"/>
      <family val="2"/>
    </font>
    <font>
      <sz val="8"/>
      <color indexed="81"/>
      <name val="Tahoma"/>
      <family val="2"/>
    </font>
    <font>
      <i/>
      <sz val="9"/>
      <color indexed="81"/>
      <name val="Tahoma"/>
      <family val="2"/>
    </font>
    <font>
      <b/>
      <sz val="9"/>
      <color indexed="81"/>
      <name val="Tahoma"/>
      <charset val="1"/>
    </font>
  </fonts>
  <fills count="3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4"/>
        <bgColor indexed="64"/>
      </patternFill>
    </fill>
    <fill>
      <patternFill patternType="solid">
        <fgColor indexed="22"/>
        <bgColor indexed="64"/>
      </patternFill>
    </fill>
    <fill>
      <patternFill patternType="solid">
        <fgColor indexed="10"/>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theme="3" tint="0.79998168889431442"/>
        <bgColor indexed="64"/>
      </patternFill>
    </fill>
    <fill>
      <patternFill patternType="solid">
        <fgColor theme="6" tint="-0.499984740745262"/>
        <bgColor indexed="64"/>
      </patternFill>
    </fill>
    <fill>
      <patternFill patternType="solid">
        <fgColor rgb="FF7030A0"/>
        <bgColor indexed="64"/>
      </patternFill>
    </fill>
    <fill>
      <patternFill patternType="solid">
        <fgColor theme="0" tint="-0.249977111117893"/>
        <bgColor indexed="64"/>
      </patternFill>
    </fill>
    <fill>
      <patternFill patternType="solid">
        <fgColor indexed="43"/>
        <bgColor indexed="64"/>
      </patternFill>
    </fill>
    <fill>
      <patternFill patternType="solid">
        <fgColor indexed="51"/>
        <bgColor indexed="64"/>
      </patternFill>
    </fill>
  </fills>
  <borders count="5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ck">
        <color indexed="64"/>
      </left>
      <right style="double">
        <color indexed="64"/>
      </right>
      <top style="thick">
        <color indexed="64"/>
      </top>
      <bottom style="thin">
        <color indexed="64"/>
      </bottom>
      <diagonal/>
    </border>
    <border>
      <left style="thick">
        <color indexed="64"/>
      </left>
      <right/>
      <top style="thin">
        <color indexed="64"/>
      </top>
      <bottom style="thin">
        <color indexed="64"/>
      </bottom>
      <diagonal/>
    </border>
    <border>
      <left style="thick">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hair">
        <color indexed="64"/>
      </bottom>
      <diagonal/>
    </border>
    <border>
      <left style="thick">
        <color indexed="64"/>
      </left>
      <right/>
      <top style="thin">
        <color indexed="64"/>
      </top>
      <bottom/>
      <diagonal/>
    </border>
    <border>
      <left/>
      <right style="thin">
        <color indexed="64"/>
      </right>
      <top style="thin">
        <color indexed="64"/>
      </top>
      <bottom/>
      <diagonal/>
    </border>
    <border>
      <left style="thin">
        <color indexed="64"/>
      </left>
      <right style="thick">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dotted">
        <color indexed="64"/>
      </bottom>
      <diagonal/>
    </border>
    <border>
      <left/>
      <right style="thick">
        <color indexed="64"/>
      </right>
      <top style="thin">
        <color indexed="64"/>
      </top>
      <bottom style="thin">
        <color indexed="64"/>
      </bottom>
      <diagonal/>
    </border>
    <border>
      <left style="thin">
        <color indexed="64"/>
      </left>
      <right style="thick">
        <color indexed="64"/>
      </right>
      <top style="thin">
        <color indexed="64"/>
      </top>
      <bottom/>
      <diagonal/>
    </border>
    <border>
      <left style="thick">
        <color indexed="64"/>
      </left>
      <right style="double">
        <color indexed="64"/>
      </right>
      <top style="thin">
        <color indexed="64"/>
      </top>
      <bottom/>
      <diagonal/>
    </border>
    <border>
      <left/>
      <right style="thick">
        <color indexed="64"/>
      </right>
      <top style="thin">
        <color indexed="64"/>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ashDot">
        <color indexed="64"/>
      </left>
      <right/>
      <top/>
      <bottom/>
      <diagonal/>
    </border>
    <border>
      <left style="dashDot">
        <color indexed="64"/>
      </left>
      <right/>
      <top/>
      <bottom style="thin">
        <color indexed="64"/>
      </bottom>
      <diagonal/>
    </border>
    <border>
      <left style="thin">
        <color indexed="64"/>
      </left>
      <right style="thin">
        <color indexed="64"/>
      </right>
      <top/>
      <bottom/>
      <diagonal/>
    </border>
    <border>
      <left style="double">
        <color indexed="64"/>
      </left>
      <right style="double">
        <color indexed="64"/>
      </right>
      <top style="thick">
        <color indexed="64"/>
      </top>
      <bottom style="thin">
        <color indexed="64"/>
      </bottom>
      <diagonal/>
    </border>
    <border>
      <left style="thin">
        <color indexed="64"/>
      </left>
      <right style="medium">
        <color indexed="64"/>
      </right>
      <top/>
      <bottom/>
      <diagonal/>
    </border>
    <border>
      <left style="medium">
        <color indexed="64"/>
      </left>
      <right style="medium">
        <color indexed="64"/>
      </right>
      <top style="medium">
        <color indexed="64"/>
      </top>
      <bottom/>
      <diagonal/>
    </border>
    <border>
      <left style="thin">
        <color indexed="64"/>
      </left>
      <right style="thick">
        <color indexed="64"/>
      </right>
      <top style="thin">
        <color indexed="64"/>
      </top>
      <bottom style="dotted">
        <color indexed="64"/>
      </bottom>
      <diagonal/>
    </border>
  </borders>
  <cellStyleXfs count="45">
    <xf numFmtId="0" fontId="0" fillId="0" borderId="0"/>
    <xf numFmtId="0" fontId="27" fillId="2" borderId="0" applyNumberFormat="0" applyBorder="0" applyAlignment="0" applyProtection="0"/>
    <xf numFmtId="0" fontId="27" fillId="3" borderId="0" applyNumberFormat="0" applyBorder="0" applyAlignment="0" applyProtection="0"/>
    <xf numFmtId="0" fontId="27" fillId="4" borderId="0" applyNumberFormat="0" applyBorder="0" applyAlignment="0" applyProtection="0"/>
    <xf numFmtId="0" fontId="27" fillId="5" borderId="0" applyNumberFormat="0" applyBorder="0" applyAlignment="0" applyProtection="0"/>
    <xf numFmtId="0" fontId="27" fillId="6" borderId="0" applyNumberFormat="0" applyBorder="0" applyAlignment="0" applyProtection="0"/>
    <xf numFmtId="0" fontId="27" fillId="7" borderId="0" applyNumberFormat="0" applyBorder="0" applyAlignment="0" applyProtection="0"/>
    <xf numFmtId="0" fontId="27" fillId="8" borderId="0" applyNumberFormat="0" applyBorder="0" applyAlignment="0" applyProtection="0"/>
    <xf numFmtId="0" fontId="27" fillId="9" borderId="0" applyNumberFormat="0" applyBorder="0" applyAlignment="0" applyProtection="0"/>
    <xf numFmtId="0" fontId="27" fillId="10" borderId="0" applyNumberFormat="0" applyBorder="0" applyAlignment="0" applyProtection="0"/>
    <xf numFmtId="0" fontId="27" fillId="5" borderId="0" applyNumberFormat="0" applyBorder="0" applyAlignment="0" applyProtection="0"/>
    <xf numFmtId="0" fontId="27" fillId="8" borderId="0" applyNumberFormat="0" applyBorder="0" applyAlignment="0" applyProtection="0"/>
    <xf numFmtId="0" fontId="27" fillId="11" borderId="0" applyNumberFormat="0" applyBorder="0" applyAlignment="0" applyProtection="0"/>
    <xf numFmtId="0" fontId="28" fillId="12" borderId="0" applyNumberFormat="0" applyBorder="0" applyAlignment="0" applyProtection="0"/>
    <xf numFmtId="0" fontId="28" fillId="9" borderId="0" applyNumberFormat="0" applyBorder="0" applyAlignment="0" applyProtection="0"/>
    <xf numFmtId="0" fontId="28" fillId="10" borderId="0" applyNumberFormat="0" applyBorder="0" applyAlignment="0" applyProtection="0"/>
    <xf numFmtId="0" fontId="28" fillId="13" borderId="0" applyNumberFormat="0" applyBorder="0" applyAlignment="0" applyProtection="0"/>
    <xf numFmtId="0" fontId="28" fillId="14" borderId="0" applyNumberFormat="0" applyBorder="0" applyAlignment="0" applyProtection="0"/>
    <xf numFmtId="0" fontId="28" fillId="15" borderId="0" applyNumberFormat="0" applyBorder="0" applyAlignment="0" applyProtection="0"/>
    <xf numFmtId="0" fontId="28" fillId="16" borderId="0" applyNumberFormat="0" applyBorder="0" applyAlignment="0" applyProtection="0"/>
    <xf numFmtId="0" fontId="28" fillId="17" borderId="0" applyNumberFormat="0" applyBorder="0" applyAlignment="0" applyProtection="0"/>
    <xf numFmtId="0" fontId="28" fillId="18" borderId="0" applyNumberFormat="0" applyBorder="0" applyAlignment="0" applyProtection="0"/>
    <xf numFmtId="0" fontId="28" fillId="13" borderId="0" applyNumberFormat="0" applyBorder="0" applyAlignment="0" applyProtection="0"/>
    <xf numFmtId="0" fontId="28" fillId="14" borderId="0" applyNumberFormat="0" applyBorder="0" applyAlignment="0" applyProtection="0"/>
    <xf numFmtId="0" fontId="28" fillId="19" borderId="0" applyNumberFormat="0" applyBorder="0" applyAlignment="0" applyProtection="0"/>
    <xf numFmtId="0" fontId="29" fillId="3" borderId="0" applyNumberFormat="0" applyBorder="0" applyAlignment="0" applyProtection="0"/>
    <xf numFmtId="0" fontId="30" fillId="20" borderId="1" applyNumberFormat="0" applyAlignment="0" applyProtection="0"/>
    <xf numFmtId="0" fontId="31" fillId="21" borderId="2" applyNumberFormat="0" applyAlignment="0" applyProtection="0"/>
    <xf numFmtId="44" fontId="1" fillId="0" borderId="0" applyFont="0" applyFill="0" applyBorder="0" applyAlignment="0" applyProtection="0"/>
    <xf numFmtId="0" fontId="32" fillId="0" borderId="0" applyNumberFormat="0" applyFill="0" applyBorder="0" applyAlignment="0" applyProtection="0"/>
    <xf numFmtId="0" fontId="33" fillId="4" borderId="0" applyNumberFormat="0" applyBorder="0" applyAlignment="0" applyProtection="0"/>
    <xf numFmtId="0" fontId="34" fillId="0" borderId="3" applyNumberFormat="0" applyFill="0" applyAlignment="0" applyProtection="0"/>
    <xf numFmtId="0" fontId="35" fillId="0" borderId="4" applyNumberFormat="0" applyFill="0" applyAlignment="0" applyProtection="0"/>
    <xf numFmtId="0" fontId="36" fillId="0" borderId="5" applyNumberFormat="0" applyFill="0" applyAlignment="0" applyProtection="0"/>
    <xf numFmtId="0" fontId="36" fillId="0" borderId="0" applyNumberFormat="0" applyFill="0" applyBorder="0" applyAlignment="0" applyProtection="0"/>
    <xf numFmtId="0" fontId="11" fillId="0" borderId="0" applyNumberFormat="0" applyFill="0" applyBorder="0" applyAlignment="0" applyProtection="0">
      <alignment vertical="top"/>
      <protection locked="0"/>
    </xf>
    <xf numFmtId="0" fontId="37" fillId="7" borderId="1" applyNumberFormat="0" applyAlignment="0" applyProtection="0"/>
    <xf numFmtId="0" fontId="38" fillId="0" borderId="6" applyNumberFormat="0" applyFill="0" applyAlignment="0" applyProtection="0"/>
    <xf numFmtId="0" fontId="39" fillId="22" borderId="0" applyNumberFormat="0" applyBorder="0" applyAlignment="0" applyProtection="0"/>
    <xf numFmtId="0" fontId="1" fillId="23" borderId="7" applyNumberFormat="0" applyFont="0" applyAlignment="0" applyProtection="0"/>
    <xf numFmtId="0" fontId="40" fillId="20" borderId="8" applyNumberFormat="0" applyAlignment="0" applyProtection="0"/>
    <xf numFmtId="0" fontId="41" fillId="0" borderId="0" applyNumberFormat="0" applyFill="0" applyBorder="0" applyAlignment="0" applyProtection="0"/>
    <xf numFmtId="0" fontId="42" fillId="0" borderId="9" applyNumberFormat="0" applyFill="0" applyAlignment="0" applyProtection="0"/>
    <xf numFmtId="0" fontId="43" fillId="0" borderId="0" applyNumberFormat="0" applyFill="0" applyBorder="0" applyAlignment="0" applyProtection="0"/>
    <xf numFmtId="0" fontId="1" fillId="0" borderId="0"/>
  </cellStyleXfs>
  <cellXfs count="544">
    <xf numFmtId="0" fontId="0" fillId="0" borderId="0" xfId="0"/>
    <xf numFmtId="0" fontId="3" fillId="0" borderId="0" xfId="0" applyFont="1"/>
    <xf numFmtId="0" fontId="0" fillId="0" borderId="10" xfId="0" applyBorder="1" applyAlignment="1">
      <alignment horizontal="right"/>
    </xf>
    <xf numFmtId="0" fontId="0" fillId="0" borderId="0" xfId="0" applyBorder="1"/>
    <xf numFmtId="0" fontId="3" fillId="0" borderId="0" xfId="0" applyFont="1" applyBorder="1" applyAlignment="1">
      <alignment horizontal="right"/>
    </xf>
    <xf numFmtId="0" fontId="0" fillId="0" borderId="0" xfId="0" applyBorder="1" applyProtection="1"/>
    <xf numFmtId="0" fontId="0" fillId="0" borderId="0" xfId="0" applyProtection="1"/>
    <xf numFmtId="0" fontId="4" fillId="0" borderId="0" xfId="0" applyFont="1"/>
    <xf numFmtId="0" fontId="0" fillId="0" borderId="0" xfId="0" applyAlignment="1">
      <alignment wrapText="1"/>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3" fillId="0" borderId="14" xfId="0" applyFont="1" applyBorder="1" applyAlignment="1">
      <alignment horizontal="center"/>
    </xf>
    <xf numFmtId="165" fontId="0" fillId="0" borderId="0" xfId="0" applyNumberFormat="1" applyAlignment="1">
      <alignment horizontal="center"/>
    </xf>
    <xf numFmtId="0" fontId="0" fillId="0" borderId="0" xfId="0" quotePrefix="1"/>
    <xf numFmtId="0" fontId="0" fillId="0" borderId="0" xfId="0" applyAlignment="1">
      <alignment horizontal="left" vertical="top" wrapText="1"/>
    </xf>
    <xf numFmtId="0" fontId="3" fillId="0" borderId="0" xfId="0" applyFont="1" applyBorder="1" applyAlignment="1"/>
    <xf numFmtId="0" fontId="0" fillId="0" borderId="12" xfId="0" applyFill="1" applyBorder="1" applyAlignment="1" applyProtection="1">
      <alignment horizontal="center"/>
      <protection locked="0"/>
    </xf>
    <xf numFmtId="166" fontId="0" fillId="0" borderId="0" xfId="0" applyNumberFormat="1" applyAlignment="1">
      <alignment horizontal="center"/>
    </xf>
    <xf numFmtId="0" fontId="3" fillId="0" borderId="15" xfId="0" applyFont="1" applyBorder="1" applyAlignment="1">
      <alignment horizontal="right"/>
    </xf>
    <xf numFmtId="0" fontId="0" fillId="0" borderId="10" xfId="0" applyBorder="1" applyProtection="1">
      <protection locked="0"/>
    </xf>
    <xf numFmtId="0" fontId="0" fillId="0" borderId="16" xfId="0" applyBorder="1" applyProtection="1">
      <protection locked="0"/>
    </xf>
    <xf numFmtId="0" fontId="0" fillId="0" borderId="0" xfId="0" applyBorder="1" applyProtection="1">
      <protection locked="0"/>
    </xf>
    <xf numFmtId="0" fontId="0" fillId="0" borderId="15" xfId="0" applyBorder="1" applyProtection="1">
      <protection locked="0"/>
    </xf>
    <xf numFmtId="0" fontId="0" fillId="0" borderId="12" xfId="0" applyBorder="1" applyAlignment="1" applyProtection="1">
      <alignment horizontal="left"/>
      <protection locked="0"/>
    </xf>
    <xf numFmtId="0" fontId="4" fillId="0" borderId="12" xfId="0" applyFont="1" applyBorder="1" applyAlignment="1" applyProtection="1">
      <alignment horizontal="center"/>
      <protection locked="0"/>
    </xf>
    <xf numFmtId="0" fontId="0" fillId="0" borderId="12" xfId="0" applyBorder="1" applyProtection="1">
      <protection locked="0"/>
    </xf>
    <xf numFmtId="0" fontId="0" fillId="0" borderId="17" xfId="0" applyBorder="1" applyAlignment="1" applyProtection="1">
      <protection locked="0"/>
    </xf>
    <xf numFmtId="0" fontId="0" fillId="0" borderId="17" xfId="0" applyBorder="1" applyAlignment="1" applyProtection="1">
      <alignment horizontal="left"/>
      <protection locked="0"/>
    </xf>
    <xf numFmtId="0" fontId="0" fillId="0" borderId="17" xfId="0" applyFill="1" applyBorder="1" applyAlignment="1" applyProtection="1">
      <alignment horizontal="left"/>
      <protection locked="0"/>
    </xf>
    <xf numFmtId="0" fontId="10" fillId="0" borderId="17" xfId="0" applyFont="1" applyFill="1" applyBorder="1" applyAlignment="1" applyProtection="1">
      <alignment horizontal="left"/>
      <protection locked="0"/>
    </xf>
    <xf numFmtId="0" fontId="1" fillId="0" borderId="17" xfId="0" applyFont="1" applyBorder="1" applyAlignment="1" applyProtection="1">
      <alignment horizontal="left"/>
      <protection locked="0"/>
    </xf>
    <xf numFmtId="0" fontId="10" fillId="0" borderId="17" xfId="0" applyFont="1" applyBorder="1" applyAlignment="1" applyProtection="1">
      <alignment horizontal="left"/>
      <protection locked="0"/>
    </xf>
    <xf numFmtId="0" fontId="0" fillId="0" borderId="18" xfId="0" applyBorder="1" applyAlignment="1" applyProtection="1">
      <alignment horizontal="left"/>
      <protection locked="0"/>
    </xf>
    <xf numFmtId="0" fontId="0" fillId="0" borderId="18" xfId="0" applyBorder="1" applyProtection="1">
      <protection locked="0"/>
    </xf>
    <xf numFmtId="166" fontId="4" fillId="0" borderId="12" xfId="0" applyNumberFormat="1" applyFont="1" applyFill="1" applyBorder="1" applyAlignment="1" applyProtection="1">
      <alignment horizontal="center"/>
      <protection locked="0"/>
    </xf>
    <xf numFmtId="0" fontId="10" fillId="0" borderId="12" xfId="0" applyFont="1" applyBorder="1" applyAlignment="1" applyProtection="1">
      <alignment horizontal="center"/>
      <protection locked="0"/>
    </xf>
    <xf numFmtId="14" fontId="3" fillId="0" borderId="0" xfId="0" applyNumberFormat="1" applyFont="1" applyAlignment="1" applyProtection="1">
      <alignment horizontal="center" textRotation="90"/>
    </xf>
    <xf numFmtId="14" fontId="0" fillId="0" borderId="0" xfId="0" applyNumberFormat="1" applyAlignment="1" applyProtection="1">
      <alignment horizontal="left"/>
    </xf>
    <xf numFmtId="0" fontId="4" fillId="0" borderId="0" xfId="0" applyFont="1" applyAlignment="1" applyProtection="1">
      <alignment horizontal="center"/>
      <protection locked="0"/>
    </xf>
    <xf numFmtId="0" fontId="0" fillId="0" borderId="15" xfId="0" applyBorder="1" applyProtection="1"/>
    <xf numFmtId="0" fontId="5" fillId="0" borderId="0" xfId="0" quotePrefix="1" applyFont="1"/>
    <xf numFmtId="0" fontId="5" fillId="0" borderId="0" xfId="0" applyFont="1" applyProtection="1">
      <protection locked="0"/>
    </xf>
    <xf numFmtId="14" fontId="0" fillId="0" borderId="0" xfId="0" applyNumberFormat="1" applyAlignment="1" applyProtection="1">
      <alignment horizontal="left"/>
      <protection locked="0"/>
    </xf>
    <xf numFmtId="0" fontId="0" fillId="0" borderId="0" xfId="0" applyAlignment="1" applyProtection="1">
      <alignment horizontal="left"/>
      <protection locked="0"/>
    </xf>
    <xf numFmtId="0" fontId="0" fillId="25" borderId="20" xfId="0" applyFill="1" applyBorder="1" applyAlignment="1" applyProtection="1">
      <alignment horizontal="center"/>
    </xf>
    <xf numFmtId="0" fontId="0" fillId="25" borderId="11" xfId="0" applyFill="1" applyBorder="1" applyAlignment="1" applyProtection="1">
      <alignment horizontal="center"/>
    </xf>
    <xf numFmtId="0" fontId="0" fillId="25" borderId="21" xfId="0" applyFill="1" applyBorder="1" applyAlignment="1" applyProtection="1">
      <alignment horizontal="center"/>
    </xf>
    <xf numFmtId="0" fontId="0" fillId="25" borderId="15" xfId="0" applyFill="1" applyBorder="1" applyAlignment="1" applyProtection="1">
      <alignment horizontal="center"/>
    </xf>
    <xf numFmtId="0" fontId="0" fillId="0" borderId="0" xfId="0" applyBorder="1" applyAlignment="1" applyProtection="1">
      <alignment horizontal="center"/>
    </xf>
    <xf numFmtId="0" fontId="4" fillId="0" borderId="0" xfId="0" applyFont="1" applyAlignment="1">
      <alignment horizontal="right"/>
    </xf>
    <xf numFmtId="0" fontId="4" fillId="0" borderId="0" xfId="0" applyFont="1" applyProtection="1">
      <protection locked="0"/>
    </xf>
    <xf numFmtId="0" fontId="4" fillId="0" borderId="0" xfId="0" applyFont="1" applyBorder="1" applyProtection="1"/>
    <xf numFmtId="0" fontId="10" fillId="0" borderId="12" xfId="0" applyFont="1" applyBorder="1" applyAlignment="1" applyProtection="1">
      <alignment horizontal="center" vertical="top"/>
      <protection locked="0"/>
    </xf>
    <xf numFmtId="0" fontId="0" fillId="0" borderId="12" xfId="0" applyBorder="1"/>
    <xf numFmtId="0" fontId="3" fillId="0" borderId="0" xfId="0" applyFont="1" applyAlignment="1"/>
    <xf numFmtId="0" fontId="5" fillId="0" borderId="24" xfId="0" applyFont="1" applyBorder="1" applyAlignment="1" applyProtection="1">
      <alignment horizontal="center" vertical="center" wrapText="1"/>
    </xf>
    <xf numFmtId="0" fontId="3" fillId="0" borderId="25" xfId="0" applyFont="1" applyBorder="1" applyAlignment="1" applyProtection="1">
      <alignment horizontal="left"/>
    </xf>
    <xf numFmtId="0" fontId="0" fillId="0" borderId="0" xfId="0" applyAlignment="1">
      <alignment horizontal="left" wrapText="1"/>
    </xf>
    <xf numFmtId="0" fontId="1" fillId="0" borderId="27" xfId="0" applyFont="1" applyFill="1" applyBorder="1" applyAlignment="1" applyProtection="1">
      <alignment horizontal="center" textRotation="90"/>
    </xf>
    <xf numFmtId="0" fontId="1" fillId="0" borderId="28" xfId="0" applyFont="1" applyBorder="1" applyAlignment="1" applyProtection="1">
      <alignment horizontal="center" textRotation="90"/>
    </xf>
    <xf numFmtId="0" fontId="1" fillId="0" borderId="17" xfId="0" applyFont="1" applyBorder="1" applyAlignment="1" applyProtection="1">
      <alignment horizontal="center"/>
    </xf>
    <xf numFmtId="0" fontId="3" fillId="0" borderId="30" xfId="0" applyFont="1" applyBorder="1" applyAlignment="1" applyProtection="1">
      <alignment horizontal="left"/>
    </xf>
    <xf numFmtId="0" fontId="3" fillId="0" borderId="0" xfId="0" applyFont="1" applyAlignment="1">
      <alignment horizontal="left"/>
    </xf>
    <xf numFmtId="0" fontId="9" fillId="0" borderId="0" xfId="0" applyFont="1" applyAlignment="1"/>
    <xf numFmtId="0" fontId="0" fillId="0" borderId="0" xfId="0" applyAlignment="1">
      <alignment vertical="top" wrapText="1"/>
    </xf>
    <xf numFmtId="0" fontId="3" fillId="0" borderId="0" xfId="0" applyFont="1" applyAlignment="1">
      <alignment horizontal="right"/>
    </xf>
    <xf numFmtId="0" fontId="4" fillId="0" borderId="12" xfId="0" applyFont="1" applyFill="1" applyBorder="1" applyAlignment="1" applyProtection="1">
      <alignment horizontal="center"/>
      <protection locked="0"/>
    </xf>
    <xf numFmtId="0" fontId="0" fillId="0" borderId="12" xfId="0" applyFill="1" applyBorder="1" applyAlignment="1" applyProtection="1">
      <alignment horizontal="center" vertical="center"/>
      <protection locked="0"/>
    </xf>
    <xf numFmtId="0" fontId="1" fillId="0" borderId="12" xfId="0" applyFont="1" applyFill="1" applyBorder="1" applyAlignment="1" applyProtection="1">
      <alignment horizontal="center"/>
      <protection locked="0"/>
    </xf>
    <xf numFmtId="0" fontId="5" fillId="0" borderId="0" xfId="0" applyFont="1" applyFill="1" applyBorder="1" applyAlignment="1" applyProtection="1">
      <alignment horizontal="center" vertical="top" textRotation="90"/>
    </xf>
    <xf numFmtId="0" fontId="3" fillId="0" borderId="0" xfId="0" applyFont="1" applyFill="1" applyBorder="1" applyAlignment="1" applyProtection="1">
      <alignment horizontal="center" vertical="top" textRotation="90"/>
    </xf>
    <xf numFmtId="0" fontId="4" fillId="0" borderId="0" xfId="0" applyFont="1" applyProtection="1"/>
    <xf numFmtId="0" fontId="0" fillId="0" borderId="0" xfId="0" applyFill="1" applyBorder="1" applyAlignment="1" applyProtection="1">
      <alignment horizontal="right"/>
    </xf>
    <xf numFmtId="0" fontId="0" fillId="0" borderId="0" xfId="0" applyBorder="1" applyAlignment="1" applyProtection="1">
      <alignment horizontal="right"/>
    </xf>
    <xf numFmtId="0" fontId="3" fillId="0" borderId="11" xfId="0" applyFont="1" applyBorder="1" applyAlignment="1" applyProtection="1">
      <alignment horizontal="center"/>
    </xf>
    <xf numFmtId="0" fontId="14" fillId="0" borderId="14" xfId="0" applyFont="1" applyBorder="1" applyAlignment="1" applyProtection="1">
      <alignment horizontal="center"/>
    </xf>
    <xf numFmtId="0" fontId="3" fillId="0" borderId="0" xfId="0" applyFont="1" applyBorder="1" applyAlignment="1" applyProtection="1">
      <alignment horizontal="center"/>
    </xf>
    <xf numFmtId="0" fontId="3" fillId="0" borderId="0" xfId="0" applyFont="1" applyProtection="1"/>
    <xf numFmtId="0" fontId="8" fillId="0" borderId="0" xfId="0" applyFont="1" applyBorder="1" applyAlignment="1" applyProtection="1"/>
    <xf numFmtId="0" fontId="4" fillId="0" borderId="10" xfId="0" applyFont="1" applyFill="1" applyBorder="1" applyAlignment="1" applyProtection="1">
      <alignment horizontal="left" vertical="top"/>
    </xf>
    <xf numFmtId="0" fontId="0" fillId="0" borderId="0" xfId="0" applyBorder="1" applyAlignment="1" applyProtection="1">
      <alignment horizontal="right" vertical="top"/>
    </xf>
    <xf numFmtId="0" fontId="22" fillId="0" borderId="0" xfId="0" applyFont="1" applyAlignment="1" applyProtection="1">
      <alignment horizontal="center"/>
    </xf>
    <xf numFmtId="0" fontId="3" fillId="0" borderId="0" xfId="0" applyFont="1" applyFill="1" applyBorder="1" applyAlignment="1" applyProtection="1">
      <alignment horizontal="center"/>
    </xf>
    <xf numFmtId="0" fontId="24" fillId="0" borderId="14" xfId="0" applyFont="1" applyBorder="1" applyAlignment="1" applyProtection="1">
      <alignment horizontal="center"/>
    </xf>
    <xf numFmtId="0" fontId="4" fillId="0" borderId="0" xfId="0" applyFont="1" applyFill="1" applyBorder="1" applyAlignment="1" applyProtection="1">
      <alignment horizontal="center"/>
    </xf>
    <xf numFmtId="0" fontId="3" fillId="0" borderId="0" xfId="0" applyFont="1" applyBorder="1" applyAlignment="1">
      <alignment horizontal="left"/>
    </xf>
    <xf numFmtId="0" fontId="6" fillId="0" borderId="0" xfId="0" applyFont="1" applyBorder="1" applyAlignment="1">
      <alignment horizontal="right"/>
    </xf>
    <xf numFmtId="0" fontId="6" fillId="0" borderId="10" xfId="0" applyFont="1" applyBorder="1" applyAlignment="1" applyProtection="1">
      <alignment horizontal="left" wrapText="1"/>
    </xf>
    <xf numFmtId="0" fontId="0" fillId="0" borderId="0" xfId="0" applyAlignment="1" applyProtection="1">
      <alignment horizontal="left" vertical="top" wrapText="1"/>
    </xf>
    <xf numFmtId="0" fontId="4" fillId="0" borderId="0" xfId="0" applyFont="1" applyBorder="1"/>
    <xf numFmtId="0" fontId="10" fillId="0" borderId="13" xfId="0" applyFont="1" applyBorder="1" applyAlignment="1" applyProtection="1">
      <alignment horizontal="center"/>
      <protection locked="0"/>
    </xf>
    <xf numFmtId="0" fontId="10" fillId="0" borderId="19" xfId="0" applyFont="1" applyBorder="1" applyAlignment="1" applyProtection="1">
      <alignment horizontal="center"/>
      <protection locked="0"/>
    </xf>
    <xf numFmtId="0" fontId="6" fillId="0" borderId="0" xfId="0" applyFont="1" applyBorder="1" applyAlignment="1" applyProtection="1">
      <alignment horizontal="right"/>
    </xf>
    <xf numFmtId="0" fontId="3" fillId="0" borderId="12" xfId="0" applyFont="1" applyFill="1" applyBorder="1" applyAlignment="1">
      <alignment horizontal="center"/>
    </xf>
    <xf numFmtId="0" fontId="1" fillId="0" borderId="32" xfId="0" applyFont="1" applyBorder="1" applyAlignment="1" applyProtection="1">
      <alignment horizontal="center" textRotation="90"/>
    </xf>
    <xf numFmtId="166" fontId="0" fillId="0" borderId="0" xfId="0" applyNumberFormat="1" applyAlignment="1">
      <alignment horizontal="center" vertical="top"/>
    </xf>
    <xf numFmtId="0" fontId="13" fillId="0" borderId="14" xfId="0" applyFont="1" applyBorder="1" applyAlignment="1" applyProtection="1">
      <alignment horizontal="center"/>
    </xf>
    <xf numFmtId="167" fontId="0" fillId="0" borderId="10" xfId="0" applyNumberFormat="1" applyBorder="1" applyProtection="1">
      <protection locked="0"/>
    </xf>
    <xf numFmtId="167" fontId="0" fillId="0" borderId="0" xfId="0" applyNumberFormat="1" applyBorder="1" applyProtection="1">
      <protection locked="0"/>
    </xf>
    <xf numFmtId="167" fontId="0" fillId="0" borderId="0" xfId="0" applyNumberFormat="1" applyBorder="1" applyProtection="1"/>
    <xf numFmtId="0" fontId="0" fillId="0" borderId="18" xfId="0" applyFill="1" applyBorder="1" applyAlignment="1" applyProtection="1">
      <alignment horizontal="center"/>
      <protection locked="0"/>
    </xf>
    <xf numFmtId="0" fontId="0" fillId="0" borderId="12" xfId="0" applyBorder="1" applyAlignment="1" applyProtection="1">
      <alignment horizontal="left" indent="1"/>
      <protection locked="0"/>
    </xf>
    <xf numFmtId="0" fontId="0" fillId="0" borderId="21" xfId="0" applyBorder="1"/>
    <xf numFmtId="0" fontId="0" fillId="0" borderId="15" xfId="0" applyBorder="1"/>
    <xf numFmtId="0" fontId="1" fillId="0" borderId="10" xfId="0" applyFont="1" applyBorder="1" applyProtection="1">
      <protection locked="0"/>
    </xf>
    <xf numFmtId="0" fontId="11" fillId="0" borderId="15" xfId="0" applyFont="1" applyBorder="1"/>
    <xf numFmtId="1" fontId="6" fillId="0" borderId="10" xfId="0" applyNumberFormat="1" applyFont="1" applyBorder="1" applyAlignment="1">
      <alignment horizontal="left" wrapText="1"/>
    </xf>
    <xf numFmtId="44" fontId="1" fillId="0" borderId="12" xfId="28" applyFont="1" applyBorder="1" applyProtection="1">
      <protection locked="0"/>
    </xf>
    <xf numFmtId="44" fontId="1" fillId="0" borderId="12" xfId="28" applyFont="1" applyBorder="1" applyProtection="1"/>
    <xf numFmtId="44" fontId="1" fillId="0" borderId="12" xfId="28" applyFont="1" applyBorder="1" applyAlignment="1" applyProtection="1">
      <alignment wrapText="1"/>
    </xf>
    <xf numFmtId="0" fontId="0" fillId="0" borderId="0" xfId="0" applyAlignment="1">
      <alignment horizontal="center"/>
    </xf>
    <xf numFmtId="167" fontId="0" fillId="0" borderId="0" xfId="0" applyNumberFormat="1" applyAlignment="1" applyProtection="1">
      <alignment horizontal="left"/>
      <protection locked="0"/>
    </xf>
    <xf numFmtId="0" fontId="11" fillId="0" borderId="0" xfId="35" applyBorder="1" applyAlignment="1" applyProtection="1">
      <alignment horizontal="left"/>
    </xf>
    <xf numFmtId="0" fontId="3" fillId="0" borderId="0" xfId="0" applyFont="1" applyBorder="1" applyAlignment="1" applyProtection="1">
      <alignment horizontal="right"/>
    </xf>
    <xf numFmtId="0" fontId="0" fillId="0" borderId="0" xfId="0" applyAlignment="1" applyProtection="1"/>
    <xf numFmtId="0" fontId="0" fillId="0" borderId="0" xfId="0" applyBorder="1" applyAlignment="1">
      <alignment horizontal="center"/>
    </xf>
    <xf numFmtId="0" fontId="1" fillId="0" borderId="0" xfId="44"/>
    <xf numFmtId="0" fontId="3" fillId="0" borderId="0" xfId="44" applyFont="1" applyAlignment="1">
      <alignment horizontal="center"/>
    </xf>
    <xf numFmtId="0" fontId="1" fillId="0" borderId="18" xfId="44" applyBorder="1" applyProtection="1">
      <protection locked="0"/>
    </xf>
    <xf numFmtId="14" fontId="1" fillId="0" borderId="18" xfId="44" applyNumberFormat="1" applyBorder="1" applyProtection="1">
      <protection locked="0"/>
    </xf>
    <xf numFmtId="0" fontId="1" fillId="0" borderId="18" xfId="44" applyBorder="1" applyAlignment="1" applyProtection="1">
      <alignment horizontal="center" wrapText="1"/>
    </xf>
    <xf numFmtId="44" fontId="3" fillId="0" borderId="14" xfId="28" applyFont="1" applyBorder="1" applyAlignment="1" applyProtection="1">
      <alignment wrapText="1"/>
    </xf>
    <xf numFmtId="0" fontId="1" fillId="0" borderId="0" xfId="0" applyFont="1" applyBorder="1" applyAlignment="1" applyProtection="1">
      <alignment horizontal="right"/>
    </xf>
    <xf numFmtId="0" fontId="1" fillId="0" borderId="0" xfId="0" applyFont="1" applyBorder="1" applyAlignment="1" applyProtection="1">
      <alignment horizontal="left"/>
    </xf>
    <xf numFmtId="0" fontId="6" fillId="0" borderId="0" xfId="0" applyFont="1" applyBorder="1"/>
    <xf numFmtId="0" fontId="0" fillId="0" borderId="10" xfId="0" applyBorder="1"/>
    <xf numFmtId="0" fontId="45" fillId="0" borderId="17" xfId="0" applyFont="1" applyBorder="1" applyAlignment="1" applyProtection="1">
      <alignment horizontal="center"/>
    </xf>
    <xf numFmtId="0" fontId="0" fillId="0" borderId="10" xfId="0" applyFill="1" applyBorder="1"/>
    <xf numFmtId="0" fontId="6" fillId="0" borderId="0" xfId="0" applyFont="1" applyBorder="1" applyAlignment="1" applyProtection="1"/>
    <xf numFmtId="0" fontId="6" fillId="0" borderId="0" xfId="0" applyFont="1" applyAlignment="1" applyProtection="1"/>
    <xf numFmtId="0" fontId="6" fillId="0" borderId="0" xfId="0" applyFont="1" applyAlignment="1" applyProtection="1">
      <alignment horizontal="center"/>
    </xf>
    <xf numFmtId="0" fontId="10" fillId="0" borderId="15" xfId="0" applyFont="1" applyBorder="1" applyAlignment="1" applyProtection="1">
      <alignment horizontal="center" vertical="top"/>
    </xf>
    <xf numFmtId="0" fontId="10" fillId="0" borderId="15" xfId="0" applyFont="1" applyBorder="1" applyAlignment="1" applyProtection="1">
      <alignment horizontal="center"/>
    </xf>
    <xf numFmtId="0" fontId="0" fillId="0" borderId="10" xfId="0" applyBorder="1" applyAlignment="1" applyProtection="1">
      <alignment horizontal="right"/>
    </xf>
    <xf numFmtId="0" fontId="10" fillId="0" borderId="13" xfId="0" applyFont="1" applyBorder="1" applyAlignment="1" applyProtection="1">
      <alignment horizontal="center" vertical="top"/>
      <protection locked="0"/>
    </xf>
    <xf numFmtId="0" fontId="1" fillId="0" borderId="17" xfId="0" applyFont="1" applyBorder="1" applyAlignment="1" applyProtection="1"/>
    <xf numFmtId="0" fontId="1" fillId="0" borderId="12" xfId="0" applyFont="1" applyBorder="1"/>
    <xf numFmtId="0" fontId="1" fillId="0" borderId="0" xfId="0" applyFont="1" applyBorder="1"/>
    <xf numFmtId="0" fontId="1" fillId="0" borderId="12" xfId="0" applyFont="1" applyBorder="1" applyAlignment="1" applyProtection="1">
      <alignment horizontal="center"/>
      <protection locked="0"/>
    </xf>
    <xf numFmtId="0" fontId="0" fillId="0" borderId="0" xfId="0" applyBorder="1" applyAlignment="1" applyProtection="1">
      <alignment horizontal="center"/>
      <protection locked="0"/>
    </xf>
    <xf numFmtId="0" fontId="3" fillId="0" borderId="0" xfId="44" applyFont="1" applyFill="1" applyBorder="1" applyAlignment="1" applyProtection="1">
      <alignment horizontal="left"/>
    </xf>
    <xf numFmtId="0" fontId="1" fillId="0" borderId="0" xfId="44" applyAlignment="1" applyProtection="1">
      <alignment horizontal="center"/>
    </xf>
    <xf numFmtId="0" fontId="1" fillId="0" borderId="0" xfId="44" applyProtection="1"/>
    <xf numFmtId="0" fontId="1" fillId="0" borderId="12" xfId="44" applyFont="1" applyFill="1" applyBorder="1" applyProtection="1"/>
    <xf numFmtId="0" fontId="1" fillId="0" borderId="12" xfId="44" applyFont="1" applyBorder="1" applyAlignment="1" applyProtection="1">
      <alignment horizontal="center"/>
      <protection locked="0"/>
    </xf>
    <xf numFmtId="0" fontId="1" fillId="0" borderId="0" xfId="44" applyFill="1" applyBorder="1" applyProtection="1"/>
    <xf numFmtId="0" fontId="3" fillId="0" borderId="0" xfId="44" applyFont="1" applyBorder="1" applyAlignment="1">
      <alignment horizontal="center"/>
    </xf>
    <xf numFmtId="0" fontId="3" fillId="0" borderId="14" xfId="44" applyFont="1" applyBorder="1" applyAlignment="1">
      <alignment horizontal="center"/>
    </xf>
    <xf numFmtId="0" fontId="11" fillId="0" borderId="15" xfId="35" applyBorder="1" applyAlignment="1" applyProtection="1"/>
    <xf numFmtId="0" fontId="11" fillId="0" borderId="0" xfId="35" applyAlignment="1" applyProtection="1">
      <alignment horizontal="left"/>
    </xf>
    <xf numFmtId="0" fontId="1" fillId="0" borderId="0" xfId="0" applyFont="1" applyFill="1" applyBorder="1"/>
    <xf numFmtId="0" fontId="1" fillId="0" borderId="12" xfId="0" applyFont="1" applyFill="1" applyBorder="1"/>
    <xf numFmtId="0" fontId="11" fillId="0" borderId="0" xfId="35" applyBorder="1" applyAlignment="1" applyProtection="1">
      <alignment horizontal="left"/>
      <protection locked="0"/>
    </xf>
    <xf numFmtId="0" fontId="1" fillId="0" borderId="22" xfId="0" applyFont="1" applyFill="1" applyBorder="1" applyAlignment="1" applyProtection="1">
      <alignment horizontal="left" vertical="top"/>
    </xf>
    <xf numFmtId="0" fontId="6" fillId="0" borderId="0" xfId="44" applyFont="1" applyBorder="1" applyAlignment="1" applyProtection="1">
      <alignment horizontal="right"/>
    </xf>
    <xf numFmtId="0" fontId="5" fillId="0" borderId="10" xfId="44" applyFont="1" applyBorder="1" applyAlignment="1" applyProtection="1">
      <alignment horizontal="left" wrapText="1"/>
    </xf>
    <xf numFmtId="0" fontId="3" fillId="0" borderId="11" xfId="44" applyFont="1" applyBorder="1" applyAlignment="1" applyProtection="1"/>
    <xf numFmtId="0" fontId="1" fillId="0" borderId="11" xfId="44" applyFont="1" applyBorder="1" applyAlignment="1" applyProtection="1"/>
    <xf numFmtId="0" fontId="3" fillId="0" borderId="0" xfId="44" applyFont="1" applyBorder="1" applyAlignment="1" applyProtection="1"/>
    <xf numFmtId="0" fontId="1" fillId="0" borderId="0" xfId="44" applyFont="1" applyBorder="1" applyAlignment="1" applyProtection="1"/>
    <xf numFmtId="0" fontId="3" fillId="0" borderId="15" xfId="44" applyFont="1" applyBorder="1" applyAlignment="1" applyProtection="1"/>
    <xf numFmtId="0" fontId="1" fillId="0" borderId="15" xfId="44" applyFont="1" applyBorder="1" applyAlignment="1" applyProtection="1"/>
    <xf numFmtId="0" fontId="7" fillId="0" borderId="15" xfId="44" applyFont="1" applyBorder="1" applyAlignment="1" applyProtection="1">
      <alignment horizontal="left" wrapText="1"/>
    </xf>
    <xf numFmtId="0" fontId="2" fillId="0" borderId="15" xfId="44" applyFont="1" applyBorder="1" applyAlignment="1" applyProtection="1">
      <alignment horizontal="left" wrapText="1"/>
    </xf>
    <xf numFmtId="0" fontId="1" fillId="0" borderId="0" xfId="44" applyBorder="1" applyAlignment="1" applyProtection="1">
      <alignment horizontal="right"/>
    </xf>
    <xf numFmtId="0" fontId="1" fillId="0" borderId="10" xfId="44" applyBorder="1" applyAlignment="1" applyProtection="1">
      <alignment horizontal="right"/>
    </xf>
    <xf numFmtId="0" fontId="1" fillId="0" borderId="22" xfId="44" applyFont="1" applyBorder="1" applyAlignment="1" applyProtection="1">
      <alignment horizontal="left" vertical="top"/>
    </xf>
    <xf numFmtId="0" fontId="1" fillId="0" borderId="12" xfId="44" applyFont="1" applyFill="1" applyBorder="1" applyAlignment="1" applyProtection="1">
      <alignment horizontal="center"/>
      <protection locked="0"/>
    </xf>
    <xf numFmtId="0" fontId="1" fillId="0" borderId="12" xfId="44" applyFill="1" applyBorder="1" applyAlignment="1" applyProtection="1">
      <alignment horizontal="center"/>
      <protection locked="0"/>
    </xf>
    <xf numFmtId="0" fontId="48" fillId="0" borderId="0" xfId="44" applyFont="1" applyProtection="1"/>
    <xf numFmtId="0" fontId="48" fillId="0" borderId="0" xfId="44" applyFont="1" applyBorder="1" applyProtection="1"/>
    <xf numFmtId="0" fontId="49" fillId="0" borderId="11" xfId="44" applyFont="1" applyBorder="1" applyAlignment="1" applyProtection="1">
      <alignment horizontal="center"/>
    </xf>
    <xf numFmtId="0" fontId="48" fillId="0" borderId="11" xfId="44" applyFont="1" applyBorder="1" applyAlignment="1" applyProtection="1">
      <alignment horizontal="center"/>
    </xf>
    <xf numFmtId="0" fontId="48" fillId="0" borderId="0" xfId="44" applyFont="1"/>
    <xf numFmtId="0" fontId="48" fillId="0" borderId="0" xfId="44" applyFont="1" applyBorder="1" applyAlignment="1" applyProtection="1">
      <alignment horizontal="right"/>
    </xf>
    <xf numFmtId="0" fontId="48" fillId="0" borderId="11" xfId="44" applyFont="1" applyBorder="1" applyAlignment="1" applyProtection="1">
      <alignment horizontal="left" vertical="top"/>
    </xf>
    <xf numFmtId="0" fontId="3" fillId="0" borderId="0" xfId="44" applyFont="1" applyBorder="1" applyAlignment="1" applyProtection="1">
      <alignment horizontal="center"/>
    </xf>
    <xf numFmtId="0" fontId="3" fillId="0" borderId="14" xfId="44" applyFont="1" applyBorder="1" applyAlignment="1" applyProtection="1">
      <alignment horizontal="center"/>
    </xf>
    <xf numFmtId="0" fontId="0" fillId="29" borderId="12" xfId="0" applyFill="1" applyBorder="1" applyAlignment="1" applyProtection="1">
      <alignment horizontal="center"/>
      <protection locked="0"/>
    </xf>
    <xf numFmtId="0" fontId="0" fillId="0" borderId="0" xfId="0" applyFill="1" applyAlignment="1"/>
    <xf numFmtId="0" fontId="2" fillId="0" borderId="0" xfId="0" applyFont="1" applyBorder="1" applyAlignment="1" applyProtection="1"/>
    <xf numFmtId="0" fontId="3" fillId="0" borderId="22" xfId="0" applyFont="1" applyFill="1" applyBorder="1" applyAlignment="1" applyProtection="1">
      <alignment horizontal="left"/>
    </xf>
    <xf numFmtId="0" fontId="4" fillId="0" borderId="22" xfId="0" applyFont="1" applyFill="1" applyBorder="1" applyAlignment="1" applyProtection="1">
      <alignment horizontal="left" indent="1"/>
    </xf>
    <xf numFmtId="0" fontId="4" fillId="0" borderId="21" xfId="0" applyFont="1" applyFill="1" applyBorder="1" applyAlignment="1" applyProtection="1">
      <alignment horizontal="left" indent="1"/>
    </xf>
    <xf numFmtId="0" fontId="4" fillId="0" borderId="12" xfId="0" applyFont="1" applyFill="1" applyBorder="1" applyAlignment="1" applyProtection="1">
      <alignment horizontal="left" indent="1"/>
    </xf>
    <xf numFmtId="0" fontId="3" fillId="0" borderId="12" xfId="0" applyFont="1" applyFill="1" applyBorder="1" applyAlignment="1" applyProtection="1">
      <alignment horizontal="left"/>
    </xf>
    <xf numFmtId="0" fontId="24" fillId="0" borderId="22" xfId="0" applyFont="1" applyFill="1" applyBorder="1" applyAlignment="1" applyProtection="1">
      <alignment horizontal="left"/>
    </xf>
    <xf numFmtId="0" fontId="3" fillId="0" borderId="20" xfId="0" applyFont="1" applyFill="1" applyBorder="1" applyAlignment="1" applyProtection="1">
      <alignment horizontal="left"/>
    </xf>
    <xf numFmtId="0" fontId="3" fillId="31" borderId="12" xfId="0" applyFont="1" applyFill="1" applyBorder="1" applyAlignment="1">
      <alignment horizontal="center"/>
    </xf>
    <xf numFmtId="0" fontId="3" fillId="0" borderId="19" xfId="0" applyFont="1" applyFill="1" applyBorder="1" applyAlignment="1">
      <alignment horizontal="center"/>
    </xf>
    <xf numFmtId="0" fontId="1" fillId="0" borderId="22" xfId="0" applyFont="1" applyFill="1" applyBorder="1" applyAlignment="1" applyProtection="1">
      <alignment horizontal="left" indent="1"/>
    </xf>
    <xf numFmtId="0" fontId="3" fillId="31" borderId="19" xfId="0" applyFont="1" applyFill="1" applyBorder="1" applyAlignment="1">
      <alignment horizontal="center"/>
    </xf>
    <xf numFmtId="0" fontId="1" fillId="0" borderId="0" xfId="44" applyFont="1" applyBorder="1"/>
    <xf numFmtId="0" fontId="1" fillId="0" borderId="12" xfId="0" applyFont="1" applyBorder="1" applyAlignment="1">
      <alignment horizontal="left"/>
    </xf>
    <xf numFmtId="0" fontId="3" fillId="0" borderId="0" xfId="0" applyFont="1" applyAlignment="1">
      <alignment horizontal="left"/>
    </xf>
    <xf numFmtId="0" fontId="0" fillId="0" borderId="0" xfId="0" applyAlignment="1">
      <alignment wrapText="1"/>
    </xf>
    <xf numFmtId="0" fontId="0" fillId="0" borderId="0" xfId="0" quotePrefix="1" applyAlignment="1">
      <alignment horizontal="left"/>
    </xf>
    <xf numFmtId="0" fontId="3" fillId="0" borderId="0" xfId="0" applyFont="1" applyBorder="1" applyAlignment="1"/>
    <xf numFmtId="0" fontId="0" fillId="0" borderId="0" xfId="0" applyBorder="1" applyAlignment="1">
      <alignment horizontal="center"/>
    </xf>
    <xf numFmtId="0" fontId="5" fillId="0" borderId="0" xfId="44" applyFont="1" applyFill="1" applyBorder="1" applyAlignment="1" applyProtection="1">
      <alignment horizontal="center" vertical="top" textRotation="90"/>
    </xf>
    <xf numFmtId="0" fontId="1" fillId="0" borderId="0" xfId="44" applyFont="1" applyBorder="1" applyAlignment="1" applyProtection="1">
      <alignment horizontal="right"/>
    </xf>
    <xf numFmtId="0" fontId="1" fillId="0" borderId="10" xfId="44" applyFont="1" applyBorder="1" applyAlignment="1" applyProtection="1">
      <alignment horizontal="left"/>
    </xf>
    <xf numFmtId="0" fontId="1" fillId="0" borderId="0" xfId="44" applyFont="1" applyProtection="1"/>
    <xf numFmtId="0" fontId="3" fillId="0" borderId="0" xfId="44" applyFont="1" applyFill="1" applyBorder="1" applyAlignment="1" applyProtection="1">
      <alignment horizontal="center" vertical="top" textRotation="90"/>
    </xf>
    <xf numFmtId="0" fontId="6" fillId="0" borderId="10" xfId="44" applyFont="1" applyBorder="1" applyAlignment="1" applyProtection="1">
      <alignment horizontal="left" wrapText="1"/>
    </xf>
    <xf numFmtId="0" fontId="17" fillId="0" borderId="0" xfId="44" applyFont="1" applyProtection="1"/>
    <xf numFmtId="0" fontId="5" fillId="0" borderId="0" xfId="44" applyFont="1" applyFill="1" applyBorder="1" applyAlignment="1" applyProtection="1">
      <alignment horizontal="center" vertical="top"/>
    </xf>
    <xf numFmtId="0" fontId="6" fillId="0" borderId="0" xfId="44" applyFont="1" applyBorder="1" applyAlignment="1">
      <alignment horizontal="left"/>
    </xf>
    <xf numFmtId="0" fontId="1" fillId="0" borderId="0" xfId="44" applyBorder="1" applyAlignment="1">
      <alignment horizontal="left"/>
    </xf>
    <xf numFmtId="0" fontId="21" fillId="0" borderId="0" xfId="44" applyFont="1" applyProtection="1"/>
    <xf numFmtId="0" fontId="1" fillId="0" borderId="0" xfId="44" applyBorder="1"/>
    <xf numFmtId="0" fontId="1" fillId="0" borderId="0" xfId="44" applyFont="1" applyFill="1" applyBorder="1" applyAlignment="1" applyProtection="1">
      <alignment horizontal="left"/>
      <protection locked="0"/>
    </xf>
    <xf numFmtId="0" fontId="1" fillId="0" borderId="0" xfId="44" applyBorder="1" applyAlignment="1">
      <alignment horizontal="center"/>
    </xf>
    <xf numFmtId="0" fontId="1" fillId="0" borderId="10" xfId="44" applyBorder="1"/>
    <xf numFmtId="0" fontId="1" fillId="0" borderId="12" xfId="44" applyFont="1" applyBorder="1"/>
    <xf numFmtId="0" fontId="1" fillId="0" borderId="12" xfId="44" applyBorder="1" applyAlignment="1" applyProtection="1">
      <alignment horizontal="center"/>
      <protection locked="0"/>
    </xf>
    <xf numFmtId="0" fontId="1" fillId="0" borderId="17" xfId="44" applyFont="1" applyBorder="1"/>
    <xf numFmtId="0" fontId="45" fillId="0" borderId="17" xfId="44" applyFont="1" applyBorder="1" applyAlignment="1" applyProtection="1">
      <alignment horizontal="center"/>
    </xf>
    <xf numFmtId="0" fontId="1" fillId="0" borderId="10" xfId="44" applyFill="1" applyBorder="1"/>
    <xf numFmtId="0" fontId="1" fillId="0" borderId="0" xfId="44" applyFont="1" applyFill="1" applyBorder="1" applyAlignment="1" applyProtection="1">
      <alignment horizontal="center" vertical="top"/>
    </xf>
    <xf numFmtId="0" fontId="54" fillId="0" borderId="17" xfId="44" applyFont="1" applyBorder="1" applyAlignment="1" applyProtection="1">
      <alignment horizontal="center"/>
    </xf>
    <xf numFmtId="0" fontId="1" fillId="0" borderId="0" xfId="44" applyAlignment="1" applyProtection="1"/>
    <xf numFmtId="0" fontId="1" fillId="0" borderId="0" xfId="44" applyFont="1" applyFill="1" applyProtection="1"/>
    <xf numFmtId="0" fontId="13" fillId="0" borderId="14" xfId="44" applyFont="1" applyBorder="1" applyAlignment="1" applyProtection="1">
      <alignment horizontal="center"/>
    </xf>
    <xf numFmtId="0" fontId="10" fillId="0" borderId="0" xfId="44" applyFont="1" applyProtection="1"/>
    <xf numFmtId="0" fontId="5" fillId="0" borderId="0" xfId="0" applyFont="1" applyFill="1" applyAlignment="1">
      <alignment horizontal="center"/>
    </xf>
    <xf numFmtId="0" fontId="5" fillId="0" borderId="0" xfId="0" applyFont="1" applyFill="1" applyBorder="1" applyAlignment="1">
      <alignment horizontal="center" vertical="center"/>
    </xf>
    <xf numFmtId="0" fontId="5" fillId="0" borderId="0" xfId="0" applyFont="1" applyFill="1" applyBorder="1" applyAlignment="1">
      <alignment horizontal="center" vertical="center" textRotation="90"/>
    </xf>
    <xf numFmtId="0" fontId="1" fillId="0" borderId="0" xfId="0" applyFont="1" applyFill="1" applyAlignment="1"/>
    <xf numFmtId="0" fontId="1" fillId="0" borderId="12" xfId="0" applyFont="1" applyFill="1" applyBorder="1" applyAlignment="1" applyProtection="1">
      <alignment horizontal="left" indent="1"/>
    </xf>
    <xf numFmtId="0" fontId="1" fillId="0" borderId="0" xfId="0" applyFont="1"/>
    <xf numFmtId="0" fontId="1" fillId="0" borderId="0" xfId="0" applyFont="1" applyFill="1" applyBorder="1" applyAlignment="1" applyProtection="1"/>
    <xf numFmtId="0" fontId="5" fillId="0" borderId="0" xfId="0" applyFont="1" applyBorder="1" applyAlignment="1"/>
    <xf numFmtId="0" fontId="4" fillId="0" borderId="0" xfId="0" applyFont="1" applyBorder="1" applyAlignment="1">
      <alignment horizontal="right"/>
    </xf>
    <xf numFmtId="0" fontId="4" fillId="0" borderId="10" xfId="0" applyFont="1" applyBorder="1" applyAlignment="1">
      <alignment horizontal="left"/>
    </xf>
    <xf numFmtId="0" fontId="1" fillId="0" borderId="0" xfId="44" applyFont="1" applyBorder="1" applyProtection="1"/>
    <xf numFmtId="0" fontId="1" fillId="0" borderId="10" xfId="44" applyFont="1" applyBorder="1" applyAlignment="1" applyProtection="1">
      <alignment horizontal="left" wrapText="1"/>
    </xf>
    <xf numFmtId="0" fontId="47" fillId="0" borderId="0" xfId="44" applyFont="1" applyBorder="1" applyProtection="1"/>
    <xf numFmtId="0" fontId="4" fillId="0" borderId="0" xfId="0" applyFont="1" applyBorder="1" applyAlignment="1" applyProtection="1">
      <alignment horizontal="right"/>
    </xf>
    <xf numFmtId="0" fontId="4" fillId="0" borderId="10" xfId="0" applyFont="1" applyBorder="1" applyAlignment="1" applyProtection="1">
      <alignment horizontal="left"/>
    </xf>
    <xf numFmtId="0" fontId="3" fillId="0" borderId="0" xfId="0" applyFont="1" applyAlignment="1">
      <alignment horizontal="left" vertical="top"/>
    </xf>
    <xf numFmtId="0" fontId="0" fillId="0" borderId="0" xfId="0" quotePrefix="1" applyAlignment="1"/>
    <xf numFmtId="0" fontId="17" fillId="0" borderId="0" xfId="0" applyFont="1"/>
    <xf numFmtId="0" fontId="10" fillId="0" borderId="0" xfId="44" applyFont="1"/>
    <xf numFmtId="0" fontId="10" fillId="0" borderId="0" xfId="44" applyFont="1" applyAlignment="1">
      <alignment horizontal="center"/>
    </xf>
    <xf numFmtId="0" fontId="1" fillId="0" borderId="22" xfId="0" applyFont="1" applyBorder="1" applyAlignment="1" applyProtection="1">
      <alignment horizontal="left"/>
    </xf>
    <xf numFmtId="0" fontId="11" fillId="0" borderId="15" xfId="35" applyBorder="1" applyAlignment="1" applyProtection="1">
      <alignment horizontal="left"/>
    </xf>
    <xf numFmtId="0" fontId="55" fillId="0" borderId="0" xfId="44" applyFont="1" applyAlignment="1"/>
    <xf numFmtId="0" fontId="3" fillId="0" borderId="0" xfId="44" applyFont="1" applyBorder="1" applyAlignment="1" applyProtection="1">
      <alignment horizontal="center"/>
    </xf>
    <xf numFmtId="0" fontId="1" fillId="0" borderId="0" xfId="44" applyFont="1"/>
    <xf numFmtId="0" fontId="1" fillId="0" borderId="0" xfId="44" applyFont="1" applyFill="1" applyBorder="1"/>
    <xf numFmtId="0" fontId="3" fillId="0" borderId="0" xfId="44" applyFont="1" applyFill="1" applyBorder="1" applyAlignment="1">
      <alignment horizontal="left"/>
    </xf>
    <xf numFmtId="0" fontId="1" fillId="0" borderId="0" xfId="44" applyFont="1" applyFill="1" applyBorder="1" applyAlignment="1">
      <alignment horizontal="right"/>
    </xf>
    <xf numFmtId="0" fontId="1" fillId="0" borderId="0" xfId="44" applyFont="1" applyFill="1"/>
    <xf numFmtId="0" fontId="3" fillId="0" borderId="48" xfId="44" applyFont="1" applyFill="1" applyBorder="1" applyAlignment="1">
      <alignment horizontal="center"/>
    </xf>
    <xf numFmtId="0" fontId="1" fillId="0" borderId="10" xfId="44" applyFont="1" applyBorder="1" applyAlignment="1">
      <alignment horizontal="center"/>
    </xf>
    <xf numFmtId="0" fontId="1" fillId="0" borderId="22" xfId="44" applyFont="1" applyBorder="1" applyAlignment="1">
      <alignment horizontal="left"/>
    </xf>
    <xf numFmtId="0" fontId="1" fillId="0" borderId="18" xfId="44" applyFont="1" applyBorder="1" applyAlignment="1">
      <alignment horizontal="center" vertical="center"/>
    </xf>
    <xf numFmtId="0" fontId="1" fillId="0" borderId="19" xfId="44" applyFont="1" applyBorder="1" applyAlignment="1">
      <alignment horizontal="center" vertical="center"/>
    </xf>
    <xf numFmtId="0" fontId="1" fillId="0" borderId="19" xfId="44" applyFont="1" applyBorder="1" applyAlignment="1" applyProtection="1">
      <alignment horizontal="center"/>
    </xf>
    <xf numFmtId="0" fontId="1" fillId="0" borderId="12" xfId="44" applyFont="1" applyBorder="1" applyAlignment="1" applyProtection="1">
      <alignment horizontal="center"/>
    </xf>
    <xf numFmtId="0" fontId="1" fillId="0" borderId="13" xfId="44" applyFont="1" applyBorder="1" applyAlignment="1" applyProtection="1">
      <alignment horizontal="center"/>
    </xf>
    <xf numFmtId="0" fontId="1" fillId="0" borderId="0" xfId="44" applyFont="1" applyBorder="1"/>
    <xf numFmtId="0" fontId="1" fillId="0" borderId="0" xfId="44" applyFont="1" applyBorder="1" applyAlignment="1">
      <alignment horizontal="left" indent="1"/>
    </xf>
    <xf numFmtId="0" fontId="1" fillId="0" borderId="12" xfId="44" applyFont="1" applyBorder="1" applyAlignment="1">
      <alignment horizontal="left" indent="1"/>
    </xf>
    <xf numFmtId="0" fontId="1" fillId="0" borderId="12" xfId="44" applyFont="1" applyBorder="1" applyAlignment="1">
      <alignment horizontal="center" vertical="center"/>
    </xf>
    <xf numFmtId="0" fontId="3" fillId="0" borderId="0" xfId="44" applyFont="1" applyAlignment="1">
      <alignment horizontal="left" vertical="top"/>
    </xf>
    <xf numFmtId="0" fontId="1" fillId="0" borderId="10" xfId="44" applyFont="1" applyBorder="1" applyAlignment="1">
      <alignment horizontal="right"/>
    </xf>
    <xf numFmtId="0" fontId="1" fillId="0" borderId="12" xfId="44" applyFont="1" applyFill="1" applyBorder="1" applyAlignment="1"/>
    <xf numFmtId="0" fontId="1" fillId="0" borderId="31" xfId="44" applyFont="1" applyFill="1" applyBorder="1" applyAlignment="1">
      <alignment horizontal="right" vertical="top"/>
    </xf>
    <xf numFmtId="0" fontId="3" fillId="0" borderId="18" xfId="44" applyFont="1" applyBorder="1" applyAlignment="1" applyProtection="1">
      <alignment horizontal="center"/>
    </xf>
    <xf numFmtId="0" fontId="1" fillId="0" borderId="0" xfId="44" applyFont="1" applyBorder="1" applyAlignment="1">
      <alignment horizontal="left"/>
    </xf>
    <xf numFmtId="0" fontId="1" fillId="0" borderId="0" xfId="44" applyBorder="1" applyAlignment="1">
      <alignment horizontal="center" vertical="center"/>
    </xf>
    <xf numFmtId="0" fontId="18" fillId="0" borderId="0" xfId="44" applyFont="1" applyFill="1" applyBorder="1" applyAlignment="1">
      <alignment horizontal="left"/>
    </xf>
    <xf numFmtId="0" fontId="1" fillId="0" borderId="11" xfId="44" applyFont="1" applyBorder="1" applyAlignment="1" applyProtection="1">
      <alignment horizontal="center"/>
    </xf>
    <xf numFmtId="0" fontId="1" fillId="0" borderId="0" xfId="44" applyFont="1" applyBorder="1" applyAlignment="1"/>
    <xf numFmtId="0" fontId="1" fillId="0" borderId="11" xfId="44" applyFont="1" applyBorder="1" applyAlignment="1"/>
    <xf numFmtId="0" fontId="1" fillId="0" borderId="17" xfId="0" applyFont="1" applyBorder="1" applyAlignment="1"/>
    <xf numFmtId="0" fontId="3" fillId="0" borderId="0" xfId="0" applyFont="1" applyBorder="1" applyAlignment="1" applyProtection="1">
      <alignment horizontal="left"/>
    </xf>
    <xf numFmtId="0" fontId="0" fillId="0" borderId="10" xfId="0" applyBorder="1" applyProtection="1"/>
    <xf numFmtId="0" fontId="3" fillId="0" borderId="16" xfId="0" applyFont="1" applyFill="1" applyBorder="1" applyAlignment="1" applyProtection="1">
      <alignment horizontal="center"/>
    </xf>
    <xf numFmtId="0" fontId="3" fillId="0" borderId="16" xfId="0" applyFont="1" applyBorder="1" applyAlignment="1" applyProtection="1">
      <alignment horizontal="center"/>
    </xf>
    <xf numFmtId="0" fontId="0" fillId="0" borderId="0" xfId="0" applyBorder="1" applyAlignment="1"/>
    <xf numFmtId="0" fontId="1" fillId="0" borderId="0" xfId="0" applyFont="1" applyBorder="1" applyAlignment="1"/>
    <xf numFmtId="0" fontId="1" fillId="0" borderId="15" xfId="0" applyFont="1" applyBorder="1" applyAlignment="1" applyProtection="1">
      <alignment vertical="top"/>
    </xf>
    <xf numFmtId="0" fontId="1" fillId="0" borderId="11" xfId="0" applyFont="1" applyBorder="1" applyAlignment="1" applyProtection="1">
      <alignment horizontal="left" vertical="top"/>
    </xf>
    <xf numFmtId="0" fontId="1" fillId="0" borderId="12" xfId="0" applyFont="1" applyBorder="1" applyAlignment="1" applyProtection="1">
      <alignment horizontal="left" vertical="top"/>
    </xf>
    <xf numFmtId="0" fontId="1" fillId="0" borderId="0" xfId="0" applyFont="1" applyBorder="1" applyAlignment="1" applyProtection="1">
      <alignment horizontal="left" vertical="top"/>
    </xf>
    <xf numFmtId="0" fontId="1" fillId="0" borderId="0" xfId="0" applyFont="1" applyFill="1" applyBorder="1" applyAlignment="1" applyProtection="1">
      <alignment horizontal="left" vertical="top"/>
    </xf>
    <xf numFmtId="0" fontId="1" fillId="0" borderId="0" xfId="0" applyFont="1" applyFill="1" applyBorder="1" applyAlignment="1"/>
    <xf numFmtId="0" fontId="1" fillId="0" borderId="17" xfId="0" applyFont="1" applyBorder="1" applyAlignment="1"/>
    <xf numFmtId="0" fontId="1" fillId="0" borderId="17" xfId="0" applyFont="1" applyFill="1" applyBorder="1" applyAlignment="1"/>
    <xf numFmtId="0" fontId="1" fillId="0" borderId="0" xfId="44" applyFont="1" applyBorder="1" applyAlignment="1">
      <alignment horizontal="center"/>
    </xf>
    <xf numFmtId="0" fontId="1" fillId="0" borderId="0" xfId="44" applyFill="1"/>
    <xf numFmtId="0" fontId="3" fillId="0" borderId="0" xfId="44" applyFont="1" applyAlignment="1" applyProtection="1">
      <alignment horizontal="left"/>
    </xf>
    <xf numFmtId="0" fontId="1" fillId="0" borderId="22" xfId="44" applyFont="1" applyBorder="1" applyProtection="1"/>
    <xf numFmtId="0" fontId="1" fillId="0" borderId="25" xfId="0" applyFont="1" applyBorder="1" applyAlignment="1" applyProtection="1">
      <alignment horizontal="center" vertical="center" wrapText="1"/>
    </xf>
    <xf numFmtId="164" fontId="1" fillId="0" borderId="17" xfId="0" applyNumberFormat="1" applyFont="1" applyBorder="1" applyAlignment="1" applyProtection="1">
      <alignment horizontal="center"/>
    </xf>
    <xf numFmtId="0" fontId="1" fillId="0" borderId="26" xfId="0" applyFont="1" applyBorder="1" applyAlignment="1" applyProtection="1">
      <alignment horizontal="left" indent="1"/>
    </xf>
    <xf numFmtId="0" fontId="3" fillId="0" borderId="29" xfId="0" applyFont="1" applyBorder="1" applyAlignment="1" applyProtection="1">
      <alignment horizontal="center"/>
    </xf>
    <xf numFmtId="164" fontId="1" fillId="0" borderId="28" xfId="0" applyNumberFormat="1" applyFont="1" applyBorder="1" applyAlignment="1" applyProtection="1">
      <alignment horizontal="center"/>
      <protection locked="0"/>
    </xf>
    <xf numFmtId="164" fontId="1" fillId="0" borderId="32" xfId="0" applyNumberFormat="1" applyFont="1" applyBorder="1" applyAlignment="1" applyProtection="1">
      <alignment horizontal="center"/>
      <protection locked="0"/>
    </xf>
    <xf numFmtId="164" fontId="1" fillId="0" borderId="35" xfId="0" applyNumberFormat="1" applyFont="1" applyBorder="1" applyAlignment="1" applyProtection="1">
      <alignment horizontal="center"/>
    </xf>
    <xf numFmtId="0" fontId="1" fillId="0" borderId="25" xfId="0" applyFont="1" applyBorder="1" applyAlignment="1" applyProtection="1">
      <alignment horizontal="left" indent="1"/>
    </xf>
    <xf numFmtId="164" fontId="1" fillId="0" borderId="33" xfId="0" applyNumberFormat="1" applyFont="1" applyBorder="1" applyAlignment="1" applyProtection="1">
      <alignment horizontal="center"/>
      <protection locked="0"/>
    </xf>
    <xf numFmtId="164" fontId="1" fillId="0" borderId="36" xfId="0" applyNumberFormat="1" applyFont="1" applyBorder="1" applyAlignment="1" applyProtection="1">
      <alignment horizontal="center"/>
      <protection locked="0"/>
    </xf>
    <xf numFmtId="0" fontId="3" fillId="0" borderId="17" xfId="0" applyFont="1" applyBorder="1" applyAlignment="1" applyProtection="1">
      <alignment horizontal="center"/>
    </xf>
    <xf numFmtId="0" fontId="1" fillId="0" borderId="37" xfId="0" applyFont="1" applyBorder="1" applyAlignment="1" applyProtection="1">
      <alignment horizontal="left" indent="1"/>
    </xf>
    <xf numFmtId="164" fontId="1" fillId="0" borderId="34" xfId="0" applyNumberFormat="1" applyFont="1" applyBorder="1" applyAlignment="1" applyProtection="1">
      <alignment horizontal="center"/>
      <protection locked="0"/>
    </xf>
    <xf numFmtId="164" fontId="1" fillId="0" borderId="49" xfId="0" applyNumberFormat="1" applyFont="1" applyBorder="1" applyAlignment="1" applyProtection="1">
      <alignment horizontal="center"/>
      <protection locked="0"/>
    </xf>
    <xf numFmtId="0" fontId="3" fillId="0" borderId="27" xfId="0" applyFont="1" applyBorder="1" applyAlignment="1" applyProtection="1">
      <alignment horizontal="center"/>
    </xf>
    <xf numFmtId="0" fontId="3" fillId="0" borderId="0" xfId="0" applyFont="1" applyAlignment="1">
      <alignment horizontal="left"/>
    </xf>
    <xf numFmtId="0" fontId="0" fillId="0" borderId="0" xfId="0" applyAlignment="1"/>
    <xf numFmtId="0" fontId="3" fillId="0" borderId="0" xfId="0" applyFont="1" applyAlignment="1">
      <alignment horizontal="left"/>
    </xf>
    <xf numFmtId="0" fontId="13" fillId="32" borderId="12" xfId="0" applyFont="1" applyFill="1" applyBorder="1" applyAlignment="1"/>
    <xf numFmtId="0" fontId="1" fillId="0" borderId="0" xfId="0" quotePrefix="1" applyFont="1" applyAlignment="1"/>
    <xf numFmtId="0" fontId="57" fillId="0" borderId="0" xfId="0" applyFont="1"/>
    <xf numFmtId="0" fontId="3" fillId="0" borderId="0" xfId="0" applyFont="1" applyAlignment="1">
      <alignment horizontal="left"/>
    </xf>
    <xf numFmtId="0" fontId="1" fillId="0" borderId="0" xfId="0" applyFont="1" applyProtection="1">
      <protection locked="0"/>
    </xf>
    <xf numFmtId="166" fontId="1" fillId="0" borderId="12" xfId="0" applyNumberFormat="1" applyFont="1" applyFill="1" applyBorder="1" applyAlignment="1" applyProtection="1">
      <alignment horizontal="center"/>
      <protection locked="0"/>
    </xf>
    <xf numFmtId="14" fontId="0" fillId="0" borderId="0" xfId="0" applyNumberFormat="1"/>
    <xf numFmtId="0" fontId="1" fillId="28" borderId="14" xfId="0" applyFont="1" applyFill="1" applyBorder="1" applyProtection="1">
      <protection locked="0"/>
    </xf>
    <xf numFmtId="0" fontId="0" fillId="0" borderId="0" xfId="0" applyBorder="1" applyAlignment="1">
      <alignment horizontal="center"/>
    </xf>
    <xf numFmtId="0" fontId="5" fillId="0" borderId="11" xfId="0" applyFont="1" applyFill="1" applyBorder="1" applyAlignment="1" applyProtection="1">
      <alignment horizontal="center" vertical="top" textRotation="90"/>
    </xf>
    <xf numFmtId="0" fontId="1" fillId="0" borderId="11" xfId="0" applyFont="1" applyBorder="1" applyAlignment="1" applyProtection="1">
      <alignment horizontal="right"/>
    </xf>
    <xf numFmtId="0" fontId="1" fillId="0" borderId="31" xfId="0" applyFont="1" applyBorder="1" applyAlignment="1" applyProtection="1">
      <alignment horizontal="left"/>
    </xf>
    <xf numFmtId="0" fontId="1" fillId="0" borderId="0" xfId="0" applyFont="1" applyProtection="1"/>
    <xf numFmtId="0" fontId="3" fillId="0" borderId="0" xfId="0" applyFont="1" applyFill="1" applyBorder="1" applyAlignment="1" applyProtection="1">
      <alignment horizontal="center" vertical="top"/>
    </xf>
    <xf numFmtId="0" fontId="0" fillId="0" borderId="10" xfId="0" applyBorder="1" applyAlignment="1" applyProtection="1">
      <alignment horizontal="center"/>
    </xf>
    <xf numFmtId="0" fontId="1" fillId="0" borderId="11" xfId="0" applyFont="1" applyBorder="1" applyAlignment="1" applyProtection="1">
      <alignment vertical="top" wrapText="1"/>
    </xf>
    <xf numFmtId="0" fontId="10" fillId="0" borderId="12" xfId="0" applyFont="1" applyBorder="1" applyAlignment="1" applyProtection="1">
      <alignment vertical="top"/>
      <protection locked="0"/>
    </xf>
    <xf numFmtId="0" fontId="10" fillId="0" borderId="12" xfId="0" applyFont="1" applyBorder="1" applyAlignment="1" applyProtection="1">
      <protection locked="0"/>
    </xf>
    <xf numFmtId="0" fontId="10" fillId="0" borderId="22" xfId="0" applyFont="1" applyBorder="1" applyAlignment="1" applyProtection="1">
      <protection locked="0"/>
    </xf>
    <xf numFmtId="0" fontId="1" fillId="0" borderId="12" xfId="0" applyFont="1" applyBorder="1" applyAlignment="1" applyProtection="1">
      <alignment vertical="top" wrapText="1"/>
    </xf>
    <xf numFmtId="0" fontId="61" fillId="0" borderId="0" xfId="0" applyFont="1"/>
    <xf numFmtId="0" fontId="13" fillId="0" borderId="14" xfId="0" applyFont="1" applyBorder="1" applyAlignment="1" applyProtection="1"/>
    <xf numFmtId="0" fontId="13" fillId="0" borderId="0" xfId="0" applyFont="1" applyBorder="1" applyAlignment="1" applyProtection="1"/>
    <xf numFmtId="0" fontId="5" fillId="0" borderId="0" xfId="0" applyFont="1" applyFill="1" applyBorder="1" applyAlignment="1" applyProtection="1">
      <alignment horizontal="center" vertical="top"/>
    </xf>
    <xf numFmtId="0" fontId="3" fillId="0" borderId="0" xfId="0" applyFont="1" applyBorder="1" applyAlignment="1" applyProtection="1"/>
    <xf numFmtId="0" fontId="1" fillId="0" borderId="11" xfId="0" applyFont="1" applyBorder="1" applyAlignment="1" applyProtection="1"/>
    <xf numFmtId="0" fontId="1" fillId="0" borderId="12" xfId="0" applyFont="1" applyBorder="1" applyAlignment="1" applyProtection="1"/>
    <xf numFmtId="0" fontId="10" fillId="0" borderId="12" xfId="0" applyFont="1" applyBorder="1" applyAlignment="1" applyProtection="1">
      <alignment vertical="top"/>
    </xf>
    <xf numFmtId="0" fontId="10" fillId="0" borderId="12" xfId="0" applyFont="1" applyBorder="1" applyAlignment="1" applyProtection="1"/>
    <xf numFmtId="0" fontId="10" fillId="0" borderId="22" xfId="0" applyFont="1" applyBorder="1" applyAlignment="1" applyProtection="1"/>
    <xf numFmtId="0" fontId="0" fillId="0" borderId="0" xfId="0" applyBorder="1" applyAlignment="1" applyProtection="1"/>
    <xf numFmtId="0" fontId="0" fillId="0" borderId="0" xfId="0" applyFill="1" applyBorder="1" applyProtection="1"/>
    <xf numFmtId="0" fontId="3" fillId="0" borderId="0" xfId="0" applyFont="1" applyBorder="1" applyAlignment="1" applyProtection="1">
      <alignment vertical="top"/>
    </xf>
    <xf numFmtId="0" fontId="10" fillId="0" borderId="0" xfId="0" applyFont="1" applyBorder="1" applyAlignment="1" applyProtection="1"/>
    <xf numFmtId="0" fontId="3" fillId="0" borderId="0" xfId="0" applyFont="1" applyBorder="1" applyProtection="1"/>
    <xf numFmtId="0" fontId="0" fillId="0" borderId="0" xfId="0" applyFill="1" applyProtection="1"/>
    <xf numFmtId="0" fontId="10" fillId="0" borderId="0" xfId="0" applyFont="1" applyAlignment="1" applyProtection="1"/>
    <xf numFmtId="0" fontId="1" fillId="0" borderId="0" xfId="44" applyFont="1" applyBorder="1" applyAlignment="1" applyProtection="1">
      <alignment horizontal="center"/>
    </xf>
    <xf numFmtId="0" fontId="3" fillId="0" borderId="0" xfId="44" applyFont="1" applyFill="1" applyBorder="1" applyAlignment="1">
      <alignment horizontal="center" vertical="center"/>
    </xf>
    <xf numFmtId="0" fontId="1" fillId="0" borderId="0" xfId="44" applyFont="1" applyFill="1" applyBorder="1" applyAlignment="1">
      <alignment horizontal="center" vertical="center"/>
    </xf>
    <xf numFmtId="0" fontId="3" fillId="0" borderId="0" xfId="44" applyFont="1" applyBorder="1" applyAlignment="1">
      <alignment horizontal="left"/>
    </xf>
    <xf numFmtId="0" fontId="3" fillId="0" borderId="15" xfId="44" applyFont="1" applyBorder="1" applyAlignment="1">
      <alignment horizontal="left"/>
    </xf>
    <xf numFmtId="0" fontId="1" fillId="0" borderId="0" xfId="44" applyFont="1" applyBorder="1" applyAlignment="1">
      <alignment horizontal="center" vertical="center"/>
    </xf>
    <xf numFmtId="0" fontId="1" fillId="0" borderId="22" xfId="44" applyFont="1" applyBorder="1" applyAlignment="1"/>
    <xf numFmtId="0" fontId="1" fillId="0" borderId="17" xfId="44" applyFont="1" applyBorder="1" applyAlignment="1"/>
    <xf numFmtId="0" fontId="1" fillId="0" borderId="12" xfId="44" applyFont="1" applyBorder="1" applyAlignment="1"/>
    <xf numFmtId="0" fontId="1" fillId="0" borderId="19" xfId="44" applyFont="1" applyBorder="1" applyAlignment="1"/>
    <xf numFmtId="0" fontId="1" fillId="0" borderId="11" xfId="44" applyFont="1" applyBorder="1" applyAlignment="1">
      <alignment horizontal="left"/>
    </xf>
    <xf numFmtId="0" fontId="10" fillId="0" borderId="0" xfId="0" applyFont="1" applyAlignment="1">
      <alignment horizontal="left"/>
    </xf>
    <xf numFmtId="0" fontId="6" fillId="0" borderId="0" xfId="0" applyFont="1" applyAlignment="1">
      <alignment horizontal="left"/>
    </xf>
    <xf numFmtId="0" fontId="1" fillId="0" borderId="0" xfId="0" applyFont="1" applyBorder="1" applyAlignment="1">
      <alignment horizontal="center"/>
    </xf>
    <xf numFmtId="0" fontId="56" fillId="0" borderId="0" xfId="0" applyFont="1"/>
    <xf numFmtId="0" fontId="10" fillId="0" borderId="0" xfId="0" applyFont="1"/>
    <xf numFmtId="0" fontId="10" fillId="0" borderId="0" xfId="0" applyFont="1" applyFill="1" applyBorder="1" applyAlignment="1">
      <alignment horizontal="center" wrapText="1"/>
    </xf>
    <xf numFmtId="0" fontId="13" fillId="0" borderId="0" xfId="0" applyFont="1" applyBorder="1" applyAlignment="1" applyProtection="1">
      <alignment horizontal="right"/>
    </xf>
    <xf numFmtId="0" fontId="10" fillId="0" borderId="0" xfId="0" applyFont="1" applyAlignment="1">
      <alignment horizontal="center"/>
    </xf>
    <xf numFmtId="0" fontId="10" fillId="0" borderId="22" xfId="0" applyFont="1" applyBorder="1" applyAlignment="1" applyProtection="1">
      <alignment horizontal="left"/>
    </xf>
    <xf numFmtId="0" fontId="10" fillId="0" borderId="12" xfId="0" applyFont="1" applyBorder="1"/>
    <xf numFmtId="0" fontId="10" fillId="0" borderId="22" xfId="0" applyFont="1" applyBorder="1"/>
    <xf numFmtId="0" fontId="2" fillId="0" borderId="14" xfId="0" applyFont="1" applyFill="1" applyBorder="1" applyAlignment="1">
      <alignment horizontal="center" wrapText="1"/>
    </xf>
    <xf numFmtId="0" fontId="17" fillId="0" borderId="11" xfId="0" applyFont="1" applyBorder="1" applyAlignment="1" applyProtection="1">
      <alignment horizontal="center"/>
    </xf>
    <xf numFmtId="164" fontId="17" fillId="0" borderId="11" xfId="0" applyNumberFormat="1" applyFont="1" applyBorder="1" applyAlignment="1" applyProtection="1">
      <alignment horizontal="center"/>
    </xf>
    <xf numFmtId="164" fontId="17" fillId="0" borderId="38" xfId="0" applyNumberFormat="1" applyFont="1" applyBorder="1" applyAlignment="1" applyProtection="1">
      <alignment horizontal="center"/>
    </xf>
    <xf numFmtId="0" fontId="17" fillId="0" borderId="29" xfId="0" applyFont="1" applyBorder="1" applyAlignment="1" applyProtection="1">
      <alignment horizontal="center"/>
    </xf>
    <xf numFmtId="0" fontId="1" fillId="0" borderId="25" xfId="0" applyFont="1" applyBorder="1" applyAlignment="1" applyProtection="1"/>
    <xf numFmtId="0" fontId="3" fillId="0" borderId="12" xfId="44" applyFont="1" applyBorder="1" applyAlignment="1" applyProtection="1">
      <alignment horizontal="center"/>
    </xf>
    <xf numFmtId="0" fontId="0" fillId="0" borderId="0" xfId="0" applyAlignment="1">
      <alignment horizontal="left" vertical="top" wrapText="1"/>
    </xf>
    <xf numFmtId="0" fontId="0" fillId="0" borderId="0" xfId="0" applyAlignment="1">
      <alignment horizontal="left" wrapText="1"/>
    </xf>
    <xf numFmtId="0" fontId="1" fillId="0" borderId="17" xfId="0" applyFont="1" applyBorder="1" applyAlignment="1"/>
    <xf numFmtId="0" fontId="0" fillId="0" borderId="0" xfId="0" applyAlignment="1">
      <alignment horizontal="left" vertical="top" wrapText="1"/>
    </xf>
    <xf numFmtId="0" fontId="0" fillId="0" borderId="0" xfId="0" quotePrefix="1" applyAlignment="1">
      <alignment horizontal="left"/>
    </xf>
    <xf numFmtId="0" fontId="11" fillId="0" borderId="0" xfId="35" applyAlignment="1" applyProtection="1">
      <alignment horizontal="left" vertical="top"/>
    </xf>
    <xf numFmtId="0" fontId="0" fillId="0" borderId="0" xfId="0" applyAlignment="1">
      <alignment horizontal="left" vertical="top"/>
    </xf>
    <xf numFmtId="0" fontId="0" fillId="0" borderId="0" xfId="0" applyAlignment="1">
      <alignment horizontal="left" wrapText="1"/>
    </xf>
    <xf numFmtId="0" fontId="11" fillId="0" borderId="0" xfId="35" applyAlignment="1" applyProtection="1">
      <alignment horizontal="left" wrapText="1"/>
    </xf>
    <xf numFmtId="0" fontId="0" fillId="0" borderId="0" xfId="0" quotePrefix="1" applyAlignment="1">
      <alignment wrapText="1"/>
    </xf>
    <xf numFmtId="0" fontId="0" fillId="0" borderId="0" xfId="0" applyAlignment="1">
      <alignment wrapText="1"/>
    </xf>
    <xf numFmtId="0" fontId="1" fillId="0" borderId="0" xfId="0" quotePrefix="1" applyFont="1" applyAlignment="1">
      <alignment wrapText="1"/>
    </xf>
    <xf numFmtId="0" fontId="1" fillId="0" borderId="0" xfId="0" applyFont="1" applyAlignment="1">
      <alignment horizontal="left" wrapText="1"/>
    </xf>
    <xf numFmtId="0" fontId="9" fillId="0" borderId="0" xfId="0" applyFont="1" applyAlignment="1">
      <alignment horizontal="left"/>
    </xf>
    <xf numFmtId="0" fontId="11" fillId="0" borderId="0" xfId="35" applyAlignment="1" applyProtection="1">
      <alignment horizontal="left" vertical="top" wrapText="1"/>
    </xf>
    <xf numFmtId="0" fontId="1" fillId="0" borderId="0" xfId="0" applyFont="1" applyAlignment="1">
      <alignment horizontal="center" vertical="top" wrapText="1"/>
    </xf>
    <xf numFmtId="0" fontId="1" fillId="0" borderId="0" xfId="0" applyFont="1" applyAlignment="1">
      <alignment vertical="top" wrapText="1"/>
    </xf>
    <xf numFmtId="0" fontId="0" fillId="0" borderId="0" xfId="0" applyAlignment="1">
      <alignment vertical="top" wrapText="1"/>
    </xf>
    <xf numFmtId="0" fontId="3" fillId="0" borderId="0" xfId="0" applyFont="1" applyAlignment="1">
      <alignment horizontal="left"/>
    </xf>
    <xf numFmtId="0" fontId="3" fillId="0" borderId="39" xfId="0" applyFont="1" applyBorder="1" applyAlignment="1">
      <alignment horizontal="left"/>
    </xf>
    <xf numFmtId="0" fontId="1" fillId="28" borderId="40" xfId="0" applyFont="1" applyFill="1" applyBorder="1" applyAlignment="1" applyProtection="1">
      <protection locked="0"/>
    </xf>
    <xf numFmtId="0" fontId="0" fillId="28" borderId="41" xfId="0" applyFill="1" applyBorder="1" applyAlignment="1" applyProtection="1">
      <protection locked="0"/>
    </xf>
    <xf numFmtId="0" fontId="0" fillId="28" borderId="42" xfId="0" applyFill="1" applyBorder="1" applyAlignment="1" applyProtection="1">
      <protection locked="0"/>
    </xf>
    <xf numFmtId="0" fontId="0" fillId="0" borderId="0" xfId="0" applyAlignment="1" applyProtection="1">
      <alignment horizontal="left" wrapText="1"/>
    </xf>
    <xf numFmtId="0" fontId="1" fillId="0" borderId="0" xfId="0" applyFont="1" applyAlignment="1">
      <alignment horizontal="left" vertical="top" wrapText="1"/>
    </xf>
    <xf numFmtId="0" fontId="0" fillId="0" borderId="0" xfId="0" applyAlignment="1" applyProtection="1">
      <alignment horizontal="left" vertical="top" wrapText="1"/>
    </xf>
    <xf numFmtId="0" fontId="3" fillId="0" borderId="0" xfId="0" applyFont="1" applyAlignment="1">
      <alignment horizontal="center"/>
    </xf>
    <xf numFmtId="14" fontId="16" fillId="26" borderId="43" xfId="0" applyNumberFormat="1" applyFont="1" applyFill="1" applyBorder="1" applyAlignment="1" applyProtection="1">
      <alignment horizontal="left" textRotation="90"/>
    </xf>
    <xf numFmtId="0" fontId="16" fillId="26" borderId="43" xfId="0" applyFont="1" applyFill="1" applyBorder="1" applyAlignment="1" applyProtection="1">
      <alignment horizontal="left" textRotation="90"/>
    </xf>
    <xf numFmtId="0" fontId="16" fillId="26" borderId="44" xfId="0" applyFont="1" applyFill="1" applyBorder="1" applyAlignment="1" applyProtection="1">
      <alignment horizontal="left" textRotation="90"/>
    </xf>
    <xf numFmtId="0" fontId="3" fillId="0" borderId="0" xfId="0" applyFont="1" applyAlignment="1" applyProtection="1">
      <alignment horizontal="center"/>
    </xf>
    <xf numFmtId="0" fontId="12" fillId="0" borderId="15" xfId="0" applyFont="1" applyBorder="1" applyAlignment="1">
      <alignment horizontal="right"/>
    </xf>
    <xf numFmtId="0" fontId="12" fillId="0" borderId="0" xfId="0" applyFont="1" applyBorder="1" applyAlignment="1">
      <alignment horizontal="right"/>
    </xf>
    <xf numFmtId="0" fontId="12" fillId="0" borderId="11" xfId="0" applyFont="1" applyBorder="1" applyAlignment="1">
      <alignment horizontal="right"/>
    </xf>
    <xf numFmtId="0" fontId="12" fillId="0" borderId="17" xfId="0" applyFont="1" applyBorder="1" applyAlignment="1">
      <alignment horizontal="right"/>
    </xf>
    <xf numFmtId="0" fontId="23" fillId="0" borderId="13" xfId="0" applyFont="1" applyBorder="1" applyAlignment="1" applyProtection="1">
      <alignment horizontal="center" textRotation="90"/>
    </xf>
    <xf numFmtId="0" fontId="23" fillId="0" borderId="45" xfId="0" applyFont="1" applyBorder="1" applyAlignment="1" applyProtection="1">
      <alignment horizontal="center" textRotation="90"/>
    </xf>
    <xf numFmtId="0" fontId="23" fillId="0" borderId="19" xfId="0" applyFont="1" applyBorder="1" applyAlignment="1" applyProtection="1">
      <alignment horizontal="center" textRotation="90"/>
    </xf>
    <xf numFmtId="0" fontId="0" fillId="0" borderId="12" xfId="0" applyBorder="1" applyAlignment="1">
      <alignment horizontal="left"/>
    </xf>
    <xf numFmtId="0" fontId="23" fillId="29" borderId="31" xfId="0" applyFont="1" applyFill="1" applyBorder="1" applyAlignment="1" applyProtection="1">
      <alignment horizontal="center" textRotation="90"/>
      <protection locked="0"/>
    </xf>
    <xf numFmtId="0" fontId="23" fillId="29" borderId="10" xfId="0" applyFont="1" applyFill="1" applyBorder="1" applyAlignment="1" applyProtection="1">
      <alignment horizontal="center" textRotation="90"/>
      <protection locked="0"/>
    </xf>
    <xf numFmtId="0" fontId="23" fillId="29" borderId="16" xfId="0" applyFont="1" applyFill="1" applyBorder="1" applyAlignment="1" applyProtection="1">
      <alignment horizontal="center" textRotation="90"/>
      <protection locked="0"/>
    </xf>
    <xf numFmtId="0" fontId="23" fillId="29" borderId="13" xfId="0" applyFont="1" applyFill="1" applyBorder="1" applyAlignment="1" applyProtection="1">
      <alignment horizontal="center" textRotation="90"/>
      <protection locked="0"/>
    </xf>
    <xf numFmtId="0" fontId="23" fillId="29" borderId="45" xfId="0" applyFont="1" applyFill="1" applyBorder="1" applyAlignment="1" applyProtection="1">
      <alignment horizontal="center" textRotation="90"/>
      <protection locked="0"/>
    </xf>
    <xf numFmtId="0" fontId="23" fillId="29" borderId="19" xfId="0" applyFont="1" applyFill="1" applyBorder="1" applyAlignment="1" applyProtection="1">
      <alignment horizontal="center" textRotation="90"/>
      <protection locked="0"/>
    </xf>
    <xf numFmtId="0" fontId="0" fillId="0" borderId="0" xfId="0" applyBorder="1" applyAlignment="1">
      <alignment horizontal="left"/>
    </xf>
    <xf numFmtId="0" fontId="0" fillId="0" borderId="10" xfId="0" applyBorder="1" applyAlignment="1">
      <alignment horizontal="left"/>
    </xf>
    <xf numFmtId="0" fontId="3" fillId="0" borderId="0" xfId="0" applyFont="1" applyBorder="1" applyAlignment="1">
      <alignment horizontal="center"/>
    </xf>
    <xf numFmtId="0" fontId="0" fillId="0" borderId="22" xfId="0" applyBorder="1" applyAlignment="1">
      <alignment horizontal="left"/>
    </xf>
    <xf numFmtId="0" fontId="0" fillId="0" borderId="18" xfId="0" applyBorder="1" applyAlignment="1">
      <alignment horizontal="left"/>
    </xf>
    <xf numFmtId="0" fontId="0" fillId="0" borderId="0" xfId="0" applyBorder="1" applyAlignment="1">
      <alignment horizontal="center"/>
    </xf>
    <xf numFmtId="0" fontId="0" fillId="0" borderId="10" xfId="0" applyBorder="1" applyAlignment="1">
      <alignment horizontal="center"/>
    </xf>
    <xf numFmtId="44" fontId="1" fillId="0" borderId="45" xfId="28" applyFont="1" applyFill="1" applyBorder="1" applyAlignment="1" applyProtection="1">
      <alignment horizontal="center" vertical="center" textRotation="90" wrapText="1"/>
    </xf>
    <xf numFmtId="44" fontId="1" fillId="0" borderId="19" xfId="28" applyFont="1" applyFill="1" applyBorder="1" applyAlignment="1" applyProtection="1">
      <alignment horizontal="center" vertical="center" textRotation="90" wrapText="1"/>
    </xf>
    <xf numFmtId="0" fontId="1" fillId="0" borderId="0" xfId="44" applyBorder="1" applyAlignment="1">
      <alignment wrapText="1"/>
    </xf>
    <xf numFmtId="0" fontId="5" fillId="0" borderId="0" xfId="0" applyFont="1" applyBorder="1" applyAlignment="1" applyProtection="1">
      <alignment horizontal="center" vertical="center"/>
    </xf>
    <xf numFmtId="0" fontId="0" fillId="0" borderId="10" xfId="0" applyBorder="1" applyAlignment="1">
      <alignment horizontal="center" vertical="center"/>
    </xf>
    <xf numFmtId="0" fontId="10" fillId="0" borderId="0" xfId="0" applyFont="1" applyBorder="1" applyAlignment="1" applyProtection="1">
      <alignment horizontal="center" vertical="top"/>
    </xf>
    <xf numFmtId="0" fontId="10" fillId="0" borderId="10" xfId="0" applyFont="1" applyBorder="1" applyAlignment="1" applyProtection="1">
      <alignment horizontal="center" vertical="top"/>
    </xf>
    <xf numFmtId="0" fontId="19" fillId="27" borderId="0" xfId="0" applyFont="1" applyFill="1" applyBorder="1" applyAlignment="1" applyProtection="1">
      <alignment horizontal="left" vertical="center"/>
    </xf>
    <xf numFmtId="0" fontId="0" fillId="27" borderId="0" xfId="0" applyFill="1" applyAlignment="1"/>
    <xf numFmtId="0" fontId="0" fillId="0" borderId="0" xfId="0" applyBorder="1" applyAlignment="1" applyProtection="1">
      <alignment horizontal="center" vertical="center"/>
    </xf>
    <xf numFmtId="0" fontId="0" fillId="0" borderId="0" xfId="0" applyAlignment="1">
      <alignment horizontal="center" vertical="center"/>
    </xf>
    <xf numFmtId="0" fontId="58" fillId="24" borderId="0" xfId="0" applyFont="1" applyFill="1" applyBorder="1" applyAlignment="1" applyProtection="1">
      <alignment horizontal="center" vertical="center" textRotation="90"/>
    </xf>
    <xf numFmtId="0" fontId="0" fillId="0" borderId="10" xfId="0" applyBorder="1" applyAlignment="1" applyProtection="1">
      <alignment horizontal="center" vertical="center"/>
    </xf>
    <xf numFmtId="0" fontId="1" fillId="0" borderId="0" xfId="0" applyFont="1" applyFill="1" applyBorder="1" applyAlignment="1" applyProtection="1">
      <alignment horizontal="center" vertical="center"/>
    </xf>
    <xf numFmtId="0" fontId="1" fillId="0" borderId="0" xfId="0" applyFont="1" applyBorder="1" applyAlignment="1" applyProtection="1">
      <alignment horizontal="center" vertical="center"/>
    </xf>
    <xf numFmtId="0" fontId="1" fillId="0" borderId="10" xfId="0" applyFont="1" applyBorder="1" applyAlignment="1" applyProtection="1">
      <alignment horizontal="center" vertical="center"/>
    </xf>
    <xf numFmtId="0" fontId="19" fillId="24" borderId="0" xfId="0" applyFont="1" applyFill="1" applyBorder="1" applyAlignment="1">
      <alignment horizontal="left" vertical="center"/>
    </xf>
    <xf numFmtId="0" fontId="53" fillId="24" borderId="0" xfId="0" applyFont="1" applyFill="1" applyBorder="1" applyAlignment="1">
      <alignment horizontal="left" vertical="center"/>
    </xf>
    <xf numFmtId="0" fontId="59" fillId="33" borderId="0" xfId="0" applyFont="1" applyFill="1" applyBorder="1" applyAlignment="1" applyProtection="1">
      <alignment horizontal="center" vertical="center"/>
    </xf>
    <xf numFmtId="0" fontId="60" fillId="33" borderId="0" xfId="0" applyFont="1" applyFill="1" applyAlignment="1" applyProtection="1">
      <alignment horizontal="center" vertical="center"/>
    </xf>
    <xf numFmtId="0" fontId="3" fillId="0" borderId="0" xfId="0" applyFont="1" applyBorder="1" applyAlignment="1" applyProtection="1"/>
    <xf numFmtId="0" fontId="1" fillId="0" borderId="0" xfId="0" applyFont="1" applyAlignment="1" applyProtection="1"/>
    <xf numFmtId="0" fontId="0" fillId="0" borderId="0" xfId="0" applyAlignment="1" applyProtection="1"/>
    <xf numFmtId="0" fontId="50" fillId="0" borderId="0" xfId="44" applyFont="1" applyBorder="1" applyAlignment="1">
      <alignment horizontal="left"/>
    </xf>
    <xf numFmtId="0" fontId="1" fillId="0" borderId="0" xfId="44" applyAlignment="1">
      <alignment horizontal="left"/>
    </xf>
    <xf numFmtId="0" fontId="25" fillId="0" borderId="0" xfId="44" applyFont="1" applyAlignment="1" applyProtection="1">
      <alignment horizontal="left" vertical="center" wrapText="1"/>
    </xf>
    <xf numFmtId="0" fontId="1" fillId="0" borderId="0" xfId="44" applyAlignment="1">
      <alignment horizontal="left" vertical="center" wrapText="1"/>
    </xf>
    <xf numFmtId="0" fontId="1" fillId="0" borderId="0" xfId="44" applyFont="1" applyBorder="1" applyAlignment="1" applyProtection="1">
      <alignment horizontal="center"/>
    </xf>
    <xf numFmtId="0" fontId="1" fillId="0" borderId="10" xfId="44" applyFont="1" applyBorder="1" applyAlignment="1" applyProtection="1">
      <alignment horizontal="center"/>
    </xf>
    <xf numFmtId="0" fontId="1" fillId="0" borderId="0" xfId="44" applyFont="1" applyFill="1" applyBorder="1" applyAlignment="1" applyProtection="1">
      <alignment horizontal="center" vertical="top"/>
    </xf>
    <xf numFmtId="0" fontId="1" fillId="0" borderId="10" xfId="44" applyFont="1" applyFill="1" applyBorder="1" applyAlignment="1" applyProtection="1">
      <alignment horizontal="center" vertical="top"/>
    </xf>
    <xf numFmtId="0" fontId="15" fillId="30" borderId="0" xfId="44" applyFont="1" applyFill="1" applyBorder="1" applyAlignment="1" applyProtection="1">
      <alignment horizontal="left" vertical="center"/>
    </xf>
    <xf numFmtId="0" fontId="53" fillId="30" borderId="0" xfId="44" applyFont="1" applyFill="1" applyAlignment="1" applyProtection="1">
      <alignment horizontal="left" vertical="center"/>
    </xf>
    <xf numFmtId="0" fontId="3" fillId="0" borderId="0" xfId="0" applyFont="1" applyBorder="1" applyAlignment="1" applyProtection="1">
      <alignment horizontal="left"/>
    </xf>
    <xf numFmtId="0" fontId="0" fillId="0" borderId="0" xfId="0" applyAlignment="1" applyProtection="1">
      <alignment horizontal="left"/>
    </xf>
    <xf numFmtId="0" fontId="4" fillId="0" borderId="0" xfId="0" applyFont="1" applyFill="1" applyBorder="1" applyAlignment="1" applyProtection="1">
      <alignment horizontal="center" vertical="top"/>
    </xf>
    <xf numFmtId="0" fontId="4" fillId="0" borderId="10" xfId="0" applyFont="1" applyFill="1" applyBorder="1" applyAlignment="1" applyProtection="1">
      <alignment horizontal="center" vertical="top"/>
    </xf>
    <xf numFmtId="0" fontId="4" fillId="0" borderId="0" xfId="0" applyFont="1" applyBorder="1" applyAlignment="1" applyProtection="1">
      <alignment horizontal="center"/>
    </xf>
    <xf numFmtId="0" fontId="4" fillId="0" borderId="10" xfId="0" applyFont="1" applyBorder="1" applyAlignment="1" applyProtection="1">
      <alignment horizontal="center"/>
    </xf>
    <xf numFmtId="0" fontId="11" fillId="0" borderId="17" xfId="35" applyBorder="1" applyAlignment="1" applyProtection="1">
      <alignment horizontal="left"/>
    </xf>
    <xf numFmtId="0" fontId="7" fillId="0" borderId="11" xfId="44" applyFont="1" applyBorder="1" applyAlignment="1" applyProtection="1">
      <alignment horizontal="left" wrapText="1"/>
    </xf>
    <xf numFmtId="0" fontId="2" fillId="0" borderId="11" xfId="44" applyFont="1" applyBorder="1" applyAlignment="1" applyProtection="1">
      <alignment horizontal="left" wrapText="1"/>
    </xf>
    <xf numFmtId="0" fontId="1" fillId="0" borderId="0" xfId="44" applyBorder="1" applyAlignment="1" applyProtection="1">
      <alignment horizontal="left"/>
    </xf>
    <xf numFmtId="0" fontId="1" fillId="0" borderId="10" xfId="44" applyBorder="1" applyAlignment="1" applyProtection="1">
      <alignment horizontal="left"/>
    </xf>
    <xf numFmtId="0" fontId="1" fillId="0" borderId="15" xfId="44" applyFont="1" applyBorder="1" applyAlignment="1" applyProtection="1">
      <alignment horizontal="center"/>
    </xf>
    <xf numFmtId="0" fontId="1" fillId="0" borderId="16" xfId="44" applyFont="1" applyBorder="1" applyAlignment="1" applyProtection="1">
      <alignment horizontal="center"/>
    </xf>
    <xf numFmtId="0" fontId="5" fillId="34" borderId="0" xfId="0" applyFont="1" applyFill="1" applyAlignment="1">
      <alignment horizontal="center" vertical="center" textRotation="90"/>
    </xf>
    <xf numFmtId="0" fontId="0" fillId="0" borderId="0" xfId="0" applyAlignment="1">
      <alignment horizontal="center" textRotation="90"/>
    </xf>
    <xf numFmtId="0" fontId="1" fillId="0" borderId="0" xfId="0" applyFont="1" applyAlignment="1">
      <alignment horizontal="right"/>
    </xf>
    <xf numFmtId="0" fontId="6" fillId="0" borderId="0" xfId="0" applyFont="1" applyAlignment="1">
      <alignment horizontal="right"/>
    </xf>
    <xf numFmtId="0" fontId="1" fillId="0" borderId="0" xfId="0" applyFont="1" applyBorder="1" applyAlignment="1">
      <alignment horizontal="center"/>
    </xf>
    <xf numFmtId="0" fontId="10" fillId="0" borderId="0" xfId="0" applyFont="1" applyAlignment="1">
      <alignment horizontal="center"/>
    </xf>
    <xf numFmtId="0" fontId="10" fillId="0" borderId="10" xfId="0" applyFont="1" applyBorder="1" applyAlignment="1"/>
    <xf numFmtId="0" fontId="23" fillId="0" borderId="46" xfId="0" applyFont="1" applyBorder="1" applyAlignment="1" applyProtection="1">
      <alignment horizontal="center" textRotation="90"/>
    </xf>
    <xf numFmtId="0" fontId="3" fillId="0" borderId="21" xfId="44" applyFont="1" applyBorder="1" applyAlignment="1">
      <alignment horizontal="left" vertical="top"/>
    </xf>
    <xf numFmtId="0" fontId="3" fillId="0" borderId="15" xfId="44" applyFont="1" applyBorder="1" applyAlignment="1">
      <alignment horizontal="left" vertical="top"/>
    </xf>
    <xf numFmtId="0" fontId="3" fillId="0" borderId="16" xfId="44" applyFont="1" applyBorder="1" applyAlignment="1">
      <alignment horizontal="left" vertical="top"/>
    </xf>
    <xf numFmtId="0" fontId="1" fillId="0" borderId="22" xfId="44" applyFont="1" applyBorder="1" applyAlignment="1"/>
    <xf numFmtId="0" fontId="1" fillId="0" borderId="18" xfId="44" applyFont="1" applyBorder="1" applyAlignment="1"/>
    <xf numFmtId="0" fontId="3" fillId="0" borderId="22" xfId="44" applyFont="1" applyFill="1" applyBorder="1" applyAlignment="1">
      <alignment horizontal="left" vertical="top"/>
    </xf>
    <xf numFmtId="0" fontId="3" fillId="0" borderId="18" xfId="44" applyFont="1" applyFill="1" applyBorder="1" applyAlignment="1">
      <alignment horizontal="left" vertical="top"/>
    </xf>
    <xf numFmtId="0" fontId="3" fillId="0" borderId="22" xfId="44" applyFont="1" applyBorder="1" applyAlignment="1"/>
    <xf numFmtId="0" fontId="3" fillId="0" borderId="18" xfId="44" applyFont="1" applyBorder="1" applyAlignment="1"/>
    <xf numFmtId="0" fontId="3" fillId="0" borderId="22" xfId="44" applyFont="1" applyBorder="1" applyAlignment="1">
      <alignment horizontal="center"/>
    </xf>
    <xf numFmtId="0" fontId="3" fillId="0" borderId="18" xfId="44" applyFont="1" applyBorder="1" applyAlignment="1">
      <alignment horizontal="center"/>
    </xf>
    <xf numFmtId="0" fontId="3" fillId="0" borderId="22" xfId="44" applyFont="1" applyFill="1" applyBorder="1" applyAlignment="1">
      <alignment horizontal="center" vertical="top"/>
    </xf>
    <xf numFmtId="0" fontId="3" fillId="0" borderId="18" xfId="44" applyFont="1" applyFill="1" applyBorder="1" applyAlignment="1">
      <alignment horizontal="center" vertical="top"/>
    </xf>
    <xf numFmtId="0" fontId="3" fillId="0" borderId="23" xfId="44" applyFont="1" applyBorder="1" applyAlignment="1">
      <alignment horizontal="left" vertical="top"/>
    </xf>
    <xf numFmtId="0" fontId="3" fillId="0" borderId="0" xfId="44" applyFont="1" applyBorder="1" applyAlignment="1">
      <alignment horizontal="left" vertical="top"/>
    </xf>
    <xf numFmtId="0" fontId="3" fillId="0" borderId="10" xfId="44" applyFont="1" applyBorder="1" applyAlignment="1">
      <alignment horizontal="left" vertical="top"/>
    </xf>
    <xf numFmtId="0" fontId="3" fillId="25" borderId="0" xfId="44" applyFont="1" applyFill="1" applyBorder="1" applyAlignment="1">
      <alignment horizontal="center" vertical="center"/>
    </xf>
    <xf numFmtId="0" fontId="1" fillId="0" borderId="17" xfId="44" applyFont="1" applyBorder="1" applyAlignment="1">
      <alignment horizontal="center"/>
    </xf>
    <xf numFmtId="0" fontId="1" fillId="0" borderId="18" xfId="44" applyFont="1" applyBorder="1" applyAlignment="1">
      <alignment horizontal="center"/>
    </xf>
    <xf numFmtId="0" fontId="3" fillId="25" borderId="22" xfId="44" applyFont="1" applyFill="1" applyBorder="1" applyAlignment="1">
      <alignment horizontal="left" vertical="top"/>
    </xf>
    <xf numFmtId="0" fontId="3" fillId="25" borderId="17" xfId="44" applyFont="1" applyFill="1" applyBorder="1" applyAlignment="1">
      <alignment horizontal="left" vertical="top"/>
    </xf>
    <xf numFmtId="0" fontId="3" fillId="25" borderId="18" xfId="44" applyFont="1" applyFill="1" applyBorder="1" applyAlignment="1">
      <alignment horizontal="left" vertical="top"/>
    </xf>
    <xf numFmtId="0" fontId="1" fillId="0" borderId="17" xfId="44" applyFont="1" applyBorder="1" applyAlignment="1">
      <alignment horizontal="left"/>
    </xf>
    <xf numFmtId="0" fontId="1" fillId="0" borderId="18" xfId="44" applyFont="1" applyBorder="1" applyAlignment="1">
      <alignment horizontal="left"/>
    </xf>
    <xf numFmtId="0" fontId="3" fillId="0" borderId="0" xfId="44" applyFont="1" applyBorder="1" applyAlignment="1">
      <alignment horizontal="left"/>
    </xf>
    <xf numFmtId="0" fontId="1" fillId="0" borderId="21" xfId="44" applyFont="1" applyBorder="1" applyAlignment="1"/>
    <xf numFmtId="0" fontId="1" fillId="0" borderId="16" xfId="44" applyFont="1" applyBorder="1" applyAlignment="1"/>
    <xf numFmtId="0" fontId="1" fillId="0" borderId="17" xfId="44" applyFont="1" applyBorder="1" applyAlignment="1"/>
    <xf numFmtId="0" fontId="3" fillId="0" borderId="0" xfId="44" applyFont="1" applyFill="1" applyBorder="1" applyAlignment="1">
      <alignment horizontal="center" vertical="center"/>
    </xf>
    <xf numFmtId="0" fontId="3" fillId="25" borderId="22" xfId="44" applyFont="1" applyFill="1" applyBorder="1" applyAlignment="1">
      <alignment horizontal="center" vertical="center"/>
    </xf>
    <xf numFmtId="0" fontId="3" fillId="25" borderId="17" xfId="44" applyFont="1" applyFill="1" applyBorder="1" applyAlignment="1">
      <alignment horizontal="center" vertical="center"/>
    </xf>
    <xf numFmtId="0" fontId="3" fillId="25" borderId="18" xfId="44" applyFont="1" applyFill="1" applyBorder="1" applyAlignment="1">
      <alignment horizontal="center" vertical="center"/>
    </xf>
    <xf numFmtId="0" fontId="3" fillId="25" borderId="0" xfId="44" applyFont="1" applyFill="1" applyBorder="1" applyAlignment="1">
      <alignment horizontal="left" vertical="top"/>
    </xf>
    <xf numFmtId="0" fontId="1" fillId="0" borderId="15" xfId="44" applyFont="1" applyBorder="1" applyAlignment="1">
      <alignment horizontal="left"/>
    </xf>
    <xf numFmtId="0" fontId="1" fillId="0" borderId="16" xfId="44" applyFont="1" applyBorder="1" applyAlignment="1">
      <alignment horizontal="left"/>
    </xf>
    <xf numFmtId="0" fontId="3" fillId="0" borderId="21" xfId="44" applyFont="1" applyFill="1" applyBorder="1" applyAlignment="1">
      <alignment horizontal="left"/>
    </xf>
    <xf numFmtId="0" fontId="3" fillId="0" borderId="16" xfId="44" applyFont="1" applyFill="1" applyBorder="1" applyAlignment="1">
      <alignment horizontal="left"/>
    </xf>
    <xf numFmtId="0" fontId="1" fillId="0" borderId="0" xfId="44" applyFont="1" applyBorder="1" applyAlignment="1"/>
    <xf numFmtId="0" fontId="5" fillId="25" borderId="0" xfId="44" applyFont="1" applyFill="1" applyBorder="1" applyAlignment="1">
      <alignment horizontal="center" vertical="center"/>
    </xf>
    <xf numFmtId="0" fontId="1" fillId="0" borderId="11" xfId="44" applyFont="1" applyBorder="1" applyAlignment="1">
      <alignment horizontal="left"/>
    </xf>
    <xf numFmtId="0" fontId="1" fillId="0" borderId="31" xfId="44" applyFont="1" applyBorder="1" applyAlignment="1">
      <alignment horizontal="left"/>
    </xf>
    <xf numFmtId="0" fontId="1" fillId="0" borderId="22" xfId="44" applyFont="1" applyBorder="1" applyAlignment="1">
      <alignment horizontal="left"/>
    </xf>
    <xf numFmtId="0" fontId="3" fillId="0" borderId="0" xfId="44" applyFont="1" applyFill="1" applyBorder="1" applyAlignment="1">
      <alignment horizontal="left"/>
    </xf>
    <xf numFmtId="0" fontId="3" fillId="0" borderId="39" xfId="44" applyFont="1" applyFill="1" applyBorder="1" applyAlignment="1">
      <alignment horizontal="left"/>
    </xf>
    <xf numFmtId="0" fontId="51" fillId="25" borderId="0" xfId="44" applyFont="1" applyFill="1" applyBorder="1" applyAlignment="1">
      <alignment horizontal="left"/>
    </xf>
    <xf numFmtId="0" fontId="1" fillId="0" borderId="0" xfId="44" applyFont="1" applyAlignment="1">
      <alignment horizontal="center" vertical="center"/>
    </xf>
    <xf numFmtId="0" fontId="1" fillId="0" borderId="0" xfId="44" applyFont="1" applyFill="1" applyBorder="1" applyAlignment="1">
      <alignment horizontal="center" vertical="center"/>
    </xf>
    <xf numFmtId="0" fontId="1" fillId="0" borderId="0" xfId="44" applyFont="1" applyBorder="1" applyAlignment="1">
      <alignment horizontal="center" vertical="center"/>
    </xf>
    <xf numFmtId="0" fontId="1" fillId="0" borderId="12" xfId="44" applyFont="1" applyBorder="1" applyAlignment="1"/>
    <xf numFmtId="0" fontId="3" fillId="0" borderId="15" xfId="44" applyFont="1" applyBorder="1" applyAlignment="1">
      <alignment horizontal="left"/>
    </xf>
    <xf numFmtId="0" fontId="1" fillId="0" borderId="0" xfId="44" applyFont="1" applyBorder="1" applyAlignment="1">
      <alignment horizontal="left"/>
    </xf>
    <xf numFmtId="0" fontId="3" fillId="0" borderId="10" xfId="44" applyFont="1" applyFill="1" applyBorder="1" applyAlignment="1">
      <alignment horizontal="left"/>
    </xf>
    <xf numFmtId="0" fontId="3" fillId="0" borderId="47" xfId="44" applyFont="1" applyFill="1" applyBorder="1" applyAlignment="1">
      <alignment horizontal="left"/>
    </xf>
    <xf numFmtId="0" fontId="52" fillId="0" borderId="0" xfId="44" applyFont="1" applyBorder="1" applyAlignment="1"/>
    <xf numFmtId="0" fontId="1" fillId="0" borderId="0" xfId="44" applyBorder="1" applyAlignment="1"/>
    <xf numFmtId="0" fontId="1" fillId="0" borderId="0" xfId="44" applyAlignment="1">
      <alignment horizontal="center" vertical="center"/>
    </xf>
    <xf numFmtId="0" fontId="1" fillId="0" borderId="19" xfId="44" applyFont="1" applyBorder="1" applyAlignment="1"/>
    <xf numFmtId="0" fontId="1" fillId="0" borderId="12" xfId="44" applyFont="1" applyBorder="1" applyAlignment="1">
      <alignment horizontal="left"/>
    </xf>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urrency" xfId="28" builtinId="4"/>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Hyperlink" xfId="35" builtinId="8"/>
    <cellStyle name="Input" xfId="36" builtinId="20" customBuiltin="1"/>
    <cellStyle name="Linked Cell" xfId="37" builtinId="24" customBuiltin="1"/>
    <cellStyle name="Neutral" xfId="38" builtinId="28" customBuiltin="1"/>
    <cellStyle name="Normal" xfId="0" builtinId="0"/>
    <cellStyle name="Normal 2" xfId="44"/>
    <cellStyle name="Note" xfId="39" builtinId="10" customBuiltin="1"/>
    <cellStyle name="Output" xfId="40" builtinId="21" customBuiltin="1"/>
    <cellStyle name="Title" xfId="41" builtinId="15" customBuiltin="1"/>
    <cellStyle name="Total" xfId="42" builtinId="25" customBuiltin="1"/>
    <cellStyle name="Warning Text" xfId="43" builtinId="11" customBuiltin="1"/>
  </cellStyles>
  <dxfs count="45">
    <dxf>
      <font>
        <b/>
        <i val="0"/>
        <color theme="1"/>
        <name val="Cambria"/>
        <scheme val="none"/>
      </font>
      <fill>
        <patternFill>
          <bgColor theme="9" tint="0.39994506668294322"/>
        </patternFill>
      </fill>
    </dxf>
    <dxf>
      <font>
        <b/>
        <i val="0"/>
        <color theme="1"/>
        <name val="Cambria"/>
        <scheme val="none"/>
      </font>
      <fill>
        <patternFill>
          <bgColor theme="9" tint="0.39994506668294322"/>
        </patternFill>
      </fill>
    </dxf>
    <dxf>
      <font>
        <b/>
        <i val="0"/>
        <color theme="1"/>
        <name val="Cambria"/>
        <scheme val="none"/>
      </font>
      <fill>
        <patternFill>
          <bgColor theme="9" tint="0.39994506668294322"/>
        </patternFill>
      </fill>
    </dxf>
    <dxf>
      <font>
        <b/>
        <i val="0"/>
        <color theme="1"/>
        <name val="Cambria"/>
        <scheme val="none"/>
      </font>
      <fill>
        <patternFill>
          <bgColor theme="9" tint="0.39994506668294322"/>
        </patternFill>
      </fill>
    </dxf>
    <dxf>
      <font>
        <b/>
        <i val="0"/>
        <color theme="1"/>
        <name val="Cambria"/>
        <scheme val="none"/>
      </font>
      <fill>
        <patternFill>
          <bgColor theme="9" tint="0.39994506668294322"/>
        </patternFill>
      </fill>
    </dxf>
    <dxf>
      <font>
        <b/>
        <i val="0"/>
        <color theme="1"/>
        <name val="Cambria"/>
        <scheme val="none"/>
      </font>
      <fill>
        <patternFill>
          <bgColor theme="9" tint="0.39994506668294322"/>
        </patternFill>
      </fill>
    </dxf>
    <dxf>
      <font>
        <b/>
        <i val="0"/>
        <color theme="1"/>
        <name val="Cambria"/>
        <scheme val="none"/>
      </font>
      <fill>
        <patternFill>
          <bgColor theme="9" tint="0.39994506668294322"/>
        </patternFill>
      </fill>
    </dxf>
    <dxf>
      <font>
        <b/>
        <i val="0"/>
        <color theme="1"/>
        <name val="Cambria"/>
        <scheme val="none"/>
      </font>
      <fill>
        <patternFill>
          <bgColor theme="9" tint="0.39994506668294322"/>
        </patternFill>
      </fill>
    </dxf>
    <dxf>
      <font>
        <b/>
        <i val="0"/>
        <color theme="1"/>
        <name val="Cambria"/>
        <scheme val="none"/>
      </font>
      <fill>
        <patternFill>
          <bgColor theme="9" tint="0.39994506668294322"/>
        </patternFill>
      </fill>
    </dxf>
    <dxf>
      <font>
        <b/>
        <i val="0"/>
        <color theme="1"/>
        <name val="Cambria"/>
        <scheme val="none"/>
      </font>
      <fill>
        <patternFill>
          <bgColor theme="9" tint="0.39994506668294322"/>
        </patternFill>
      </fill>
    </dxf>
    <dxf>
      <font>
        <b/>
        <i val="0"/>
        <color theme="1"/>
        <name val="Cambria"/>
        <scheme val="none"/>
      </font>
      <fill>
        <patternFill>
          <bgColor theme="9" tint="0.39994506668294322"/>
        </patternFill>
      </fill>
    </dxf>
    <dxf>
      <font>
        <b/>
        <i val="0"/>
        <color theme="1"/>
        <name val="Cambria"/>
        <scheme val="none"/>
      </font>
      <fill>
        <patternFill>
          <bgColor theme="9" tint="0.39994506668294322"/>
        </patternFill>
      </fill>
    </dxf>
    <dxf>
      <font>
        <b/>
        <i val="0"/>
        <color theme="1"/>
        <name val="Cambria"/>
        <scheme val="none"/>
      </font>
      <fill>
        <patternFill>
          <bgColor theme="9" tint="0.39994506668294322"/>
        </patternFill>
      </fill>
    </dxf>
    <dxf>
      <font>
        <b/>
        <i val="0"/>
        <color theme="1"/>
        <name val="Cambria"/>
        <scheme val="none"/>
      </font>
      <fill>
        <patternFill>
          <bgColor theme="9" tint="0.39994506668294322"/>
        </patternFill>
      </fill>
    </dxf>
    <dxf>
      <font>
        <b/>
        <i val="0"/>
        <color theme="1"/>
        <name val="Cambria"/>
        <scheme val="none"/>
      </font>
      <fill>
        <patternFill>
          <bgColor theme="9" tint="0.39994506668294322"/>
        </patternFill>
      </fill>
    </dxf>
    <dxf>
      <font>
        <b/>
        <i val="0"/>
        <color theme="1"/>
        <name val="Cambria"/>
        <scheme val="none"/>
      </font>
      <fill>
        <patternFill>
          <bgColor theme="9" tint="0.39994506668294322"/>
        </patternFill>
      </fill>
    </dxf>
    <dxf>
      <font>
        <b/>
        <i val="0"/>
        <color theme="1"/>
        <name val="Cambria"/>
        <scheme val="none"/>
      </font>
      <fill>
        <patternFill>
          <bgColor theme="9" tint="0.39994506668294322"/>
        </patternFill>
      </fill>
    </dxf>
    <dxf>
      <font>
        <b/>
        <i val="0"/>
        <color theme="1"/>
        <name val="Cambria"/>
        <scheme val="none"/>
      </font>
      <fill>
        <patternFill>
          <bgColor theme="9" tint="0.39994506668294322"/>
        </patternFill>
      </fill>
    </dxf>
    <dxf>
      <font>
        <b/>
        <i val="0"/>
        <color theme="1"/>
        <name val="Cambria"/>
        <scheme val="none"/>
      </font>
      <fill>
        <patternFill>
          <bgColor theme="9" tint="0.39994506668294322"/>
        </patternFill>
      </fill>
    </dxf>
    <dxf>
      <font>
        <b/>
        <i val="0"/>
        <color theme="1"/>
        <name val="Cambria"/>
        <scheme val="none"/>
      </font>
      <fill>
        <patternFill>
          <bgColor theme="9" tint="0.39994506668294322"/>
        </patternFill>
      </fill>
    </dxf>
    <dxf>
      <font>
        <b/>
        <i val="0"/>
        <color theme="1"/>
        <name val="Cambria"/>
        <scheme val="none"/>
      </font>
      <fill>
        <patternFill>
          <bgColor theme="9" tint="0.39994506668294322"/>
        </patternFill>
      </fill>
    </dxf>
    <dxf>
      <font>
        <b/>
        <i val="0"/>
        <color theme="1"/>
        <name val="Cambria"/>
        <scheme val="none"/>
      </font>
      <fill>
        <patternFill>
          <bgColor theme="9" tint="0.39994506668294322"/>
        </patternFill>
      </fill>
    </dxf>
    <dxf>
      <font>
        <b/>
        <i val="0"/>
        <color theme="1"/>
        <name val="Cambria"/>
        <scheme val="none"/>
      </font>
      <fill>
        <patternFill>
          <bgColor theme="9" tint="0.39994506668294322"/>
        </patternFill>
      </fill>
    </dxf>
    <dxf>
      <font>
        <b/>
        <i val="0"/>
        <color theme="1"/>
        <name val="Cambria"/>
        <scheme val="none"/>
      </font>
      <fill>
        <patternFill>
          <bgColor theme="9" tint="0.39994506668294322"/>
        </patternFill>
      </fill>
    </dxf>
    <dxf>
      <font>
        <b/>
        <i val="0"/>
        <color theme="1"/>
        <name val="Cambria"/>
        <scheme val="none"/>
      </font>
      <fill>
        <patternFill>
          <bgColor theme="9" tint="0.39994506668294322"/>
        </patternFill>
      </fill>
    </dxf>
    <dxf>
      <font>
        <b/>
        <i val="0"/>
        <color theme="1"/>
        <name val="Cambria"/>
        <scheme val="none"/>
      </font>
      <fill>
        <patternFill>
          <bgColor theme="9" tint="0.39994506668294322"/>
        </patternFill>
      </fill>
    </dxf>
    <dxf>
      <font>
        <b/>
        <i val="0"/>
        <color theme="1"/>
        <name val="Cambria"/>
        <scheme val="none"/>
      </font>
      <fill>
        <patternFill>
          <bgColor theme="9" tint="0.39994506668294322"/>
        </patternFill>
      </fill>
    </dxf>
    <dxf>
      <font>
        <b/>
        <i val="0"/>
        <color theme="1"/>
        <name val="Cambria"/>
        <scheme val="none"/>
      </font>
      <fill>
        <patternFill>
          <bgColor theme="9" tint="0.39994506668294322"/>
        </patternFill>
      </fill>
    </dxf>
    <dxf>
      <font>
        <b/>
        <i val="0"/>
        <color theme="1"/>
        <name val="Cambria"/>
        <scheme val="none"/>
      </font>
      <fill>
        <patternFill>
          <bgColor theme="9" tint="0.39994506668294322"/>
        </patternFill>
      </fill>
    </dxf>
    <dxf>
      <font>
        <b/>
        <i val="0"/>
        <color auto="1"/>
      </font>
      <fill>
        <patternFill>
          <bgColor theme="9" tint="0.39994506668294322"/>
        </patternFill>
      </fill>
    </dxf>
    <dxf>
      <font>
        <b/>
        <i val="0"/>
        <color auto="1"/>
      </font>
      <fill>
        <patternFill>
          <bgColor theme="9" tint="0.39994506668294322"/>
        </patternFill>
      </fill>
    </dxf>
    <dxf>
      <font>
        <b/>
        <i val="0"/>
        <color auto="1"/>
      </font>
      <fill>
        <patternFill>
          <bgColor theme="9" tint="0.39994506668294322"/>
        </patternFill>
      </fill>
    </dxf>
    <dxf>
      <font>
        <b/>
        <i val="0"/>
        <color auto="1"/>
      </font>
      <fill>
        <patternFill>
          <bgColor theme="9" tint="0.39994506668294322"/>
        </patternFill>
      </fill>
    </dxf>
    <dxf>
      <font>
        <b/>
        <i val="0"/>
        <color auto="1"/>
      </font>
      <fill>
        <patternFill>
          <bgColor theme="9" tint="0.39994506668294322"/>
        </patternFill>
      </fill>
    </dxf>
    <dxf>
      <font>
        <b/>
        <i val="0"/>
        <color auto="1"/>
      </font>
      <fill>
        <patternFill>
          <bgColor theme="9" tint="0.39994506668294322"/>
        </patternFill>
      </fill>
    </dxf>
    <dxf>
      <font>
        <b/>
        <i val="0"/>
        <color auto="1"/>
      </font>
      <fill>
        <patternFill>
          <bgColor theme="9" tint="0.39994506668294322"/>
        </patternFill>
      </fill>
    </dxf>
    <dxf>
      <font>
        <b/>
        <i val="0"/>
        <color auto="1"/>
      </font>
      <fill>
        <patternFill>
          <bgColor theme="9" tint="0.39994506668294322"/>
        </patternFill>
      </fill>
    </dxf>
    <dxf>
      <font>
        <b/>
        <i val="0"/>
        <color auto="1"/>
      </font>
      <fill>
        <patternFill>
          <bgColor theme="9" tint="0.39994506668294322"/>
        </patternFill>
      </fill>
    </dxf>
    <dxf>
      <font>
        <b/>
        <i val="0"/>
        <color auto="1"/>
      </font>
      <fill>
        <patternFill>
          <bgColor theme="9" tint="0.39994506668294322"/>
        </patternFill>
      </fill>
    </dxf>
    <dxf>
      <font>
        <b/>
        <i val="0"/>
        <color auto="1"/>
      </font>
      <fill>
        <patternFill>
          <bgColor theme="9" tint="0.39994506668294322"/>
        </patternFill>
      </fill>
    </dxf>
    <dxf>
      <font>
        <b/>
        <i val="0"/>
        <color auto="1"/>
      </font>
      <fill>
        <patternFill>
          <bgColor theme="9" tint="0.39994506668294322"/>
        </patternFill>
      </fill>
    </dxf>
    <dxf>
      <font>
        <b/>
        <i val="0"/>
        <color auto="1"/>
      </font>
      <fill>
        <patternFill>
          <bgColor theme="9" tint="0.39994506668294322"/>
        </patternFill>
      </fill>
    </dxf>
    <dxf>
      <font>
        <b/>
        <i val="0"/>
        <color auto="1"/>
      </font>
      <fill>
        <patternFill>
          <bgColor theme="9" tint="0.39994506668294322"/>
        </patternFill>
      </fill>
    </dxf>
    <dxf>
      <font>
        <b/>
        <i val="0"/>
        <color auto="1"/>
      </font>
      <fill>
        <patternFill>
          <bgColor theme="9" tint="0.39994506668294322"/>
        </patternFill>
      </fill>
    </dxf>
    <dxf>
      <font>
        <b/>
        <i val="0"/>
        <color auto="1"/>
      </font>
      <fill>
        <patternFill>
          <bgColor theme="9" tint="0.39994506668294322"/>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EAEAEA"/>
    </indexedColors>
    <mruColors>
      <color rgb="FFCC99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g"/><Relationship Id="rId3" Type="http://schemas.openxmlformats.org/officeDocument/2006/relationships/image" Target="../media/image3.jpg"/><Relationship Id="rId7" Type="http://schemas.openxmlformats.org/officeDocument/2006/relationships/image" Target="../media/image7.jpg"/><Relationship Id="rId2" Type="http://schemas.openxmlformats.org/officeDocument/2006/relationships/image" Target="../media/image2.jpg"/><Relationship Id="rId1" Type="http://schemas.openxmlformats.org/officeDocument/2006/relationships/image" Target="../media/image1.jpg"/><Relationship Id="rId6" Type="http://schemas.openxmlformats.org/officeDocument/2006/relationships/image" Target="../media/image6.jpg"/><Relationship Id="rId11" Type="http://schemas.openxmlformats.org/officeDocument/2006/relationships/image" Target="../media/image11.jpg"/><Relationship Id="rId5" Type="http://schemas.openxmlformats.org/officeDocument/2006/relationships/image" Target="../media/image5.jpg"/><Relationship Id="rId10" Type="http://schemas.openxmlformats.org/officeDocument/2006/relationships/image" Target="../media/image10.jpg"/><Relationship Id="rId4" Type="http://schemas.openxmlformats.org/officeDocument/2006/relationships/image" Target="../media/image4.jpg"/><Relationship Id="rId9" Type="http://schemas.openxmlformats.org/officeDocument/2006/relationships/image" Target="../media/image9.jpg"/></Relationships>
</file>

<file path=xl/drawings/_rels/drawing2.xml.rels><?xml version="1.0" encoding="UTF-8" standalone="yes"?>
<Relationships xmlns="http://schemas.openxmlformats.org/package/2006/relationships"><Relationship Id="rId3" Type="http://schemas.openxmlformats.org/officeDocument/2006/relationships/image" Target="../media/image14.jpeg"/><Relationship Id="rId2" Type="http://schemas.openxmlformats.org/officeDocument/2006/relationships/image" Target="../media/image13.png"/><Relationship Id="rId1" Type="http://schemas.openxmlformats.org/officeDocument/2006/relationships/image" Target="../media/image12.jpeg"/></Relationships>
</file>

<file path=xl/drawings/_rels/drawing3.xml.rels><?xml version="1.0" encoding="UTF-8" standalone="yes"?>
<Relationships xmlns="http://schemas.openxmlformats.org/package/2006/relationships"><Relationship Id="rId8" Type="http://schemas.openxmlformats.org/officeDocument/2006/relationships/image" Target="../media/image22.jpg"/><Relationship Id="rId3" Type="http://schemas.openxmlformats.org/officeDocument/2006/relationships/image" Target="../media/image17.jpg"/><Relationship Id="rId7" Type="http://schemas.openxmlformats.org/officeDocument/2006/relationships/image" Target="../media/image21.jpg"/><Relationship Id="rId2" Type="http://schemas.openxmlformats.org/officeDocument/2006/relationships/image" Target="../media/image16.jpg"/><Relationship Id="rId1" Type="http://schemas.openxmlformats.org/officeDocument/2006/relationships/image" Target="../media/image15.jpeg"/><Relationship Id="rId6" Type="http://schemas.openxmlformats.org/officeDocument/2006/relationships/image" Target="../media/image20.jpg"/><Relationship Id="rId5" Type="http://schemas.openxmlformats.org/officeDocument/2006/relationships/image" Target="../media/image19.jpeg"/><Relationship Id="rId4" Type="http://schemas.openxmlformats.org/officeDocument/2006/relationships/image" Target="../media/image18.jpg"/><Relationship Id="rId9" Type="http://schemas.openxmlformats.org/officeDocument/2006/relationships/image" Target="../media/image23.jpg"/></Relationships>
</file>

<file path=xl/drawings/_rels/drawing4.xml.rels><?xml version="1.0" encoding="UTF-8" standalone="yes"?>
<Relationships xmlns="http://schemas.openxmlformats.org/package/2006/relationships"><Relationship Id="rId1" Type="http://schemas.openxmlformats.org/officeDocument/2006/relationships/image" Target="../media/image24.jpg"/></Relationships>
</file>

<file path=xl/drawings/_rels/drawing5.xml.rels><?xml version="1.0" encoding="UTF-8" standalone="yes"?>
<Relationships xmlns="http://schemas.openxmlformats.org/package/2006/relationships"><Relationship Id="rId1" Type="http://schemas.openxmlformats.org/officeDocument/2006/relationships/image" Target="../media/image25.jpeg"/></Relationships>
</file>

<file path=xl/drawings/drawing1.xml><?xml version="1.0" encoding="utf-8"?>
<xdr:wsDr xmlns:xdr="http://schemas.openxmlformats.org/drawingml/2006/spreadsheetDrawing" xmlns:a="http://schemas.openxmlformats.org/drawingml/2006/main">
  <xdr:twoCellAnchor editAs="oneCell">
    <xdr:from>
      <xdr:col>0</xdr:col>
      <xdr:colOff>47625</xdr:colOff>
      <xdr:row>7</xdr:row>
      <xdr:rowOff>19070</xdr:rowOff>
    </xdr:from>
    <xdr:to>
      <xdr:col>0</xdr:col>
      <xdr:colOff>933574</xdr:colOff>
      <xdr:row>12</xdr:row>
      <xdr:rowOff>95394</xdr:rowOff>
    </xdr:to>
    <xdr:pic>
      <xdr:nvPicPr>
        <xdr:cNvPr id="17" name="Picture 1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5" y="1247795"/>
          <a:ext cx="885949" cy="885949"/>
        </a:xfrm>
        <a:prstGeom prst="rect">
          <a:avLst/>
        </a:prstGeom>
      </xdr:spPr>
    </xdr:pic>
    <xdr:clientData/>
  </xdr:twoCellAnchor>
  <xdr:twoCellAnchor editAs="oneCell">
    <xdr:from>
      <xdr:col>0</xdr:col>
      <xdr:colOff>123825</xdr:colOff>
      <xdr:row>30</xdr:row>
      <xdr:rowOff>28592</xdr:rowOff>
    </xdr:from>
    <xdr:to>
      <xdr:col>1</xdr:col>
      <xdr:colOff>9643</xdr:colOff>
      <xdr:row>35</xdr:row>
      <xdr:rowOff>66810</xdr:rowOff>
    </xdr:to>
    <xdr:pic>
      <xdr:nvPicPr>
        <xdr:cNvPr id="18" name="Picture 17"/>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23825" y="4876817"/>
          <a:ext cx="847843" cy="847843"/>
        </a:xfrm>
        <a:prstGeom prst="rect">
          <a:avLst/>
        </a:prstGeom>
      </xdr:spPr>
    </xdr:pic>
    <xdr:clientData/>
  </xdr:twoCellAnchor>
  <xdr:twoCellAnchor editAs="oneCell">
    <xdr:from>
      <xdr:col>0</xdr:col>
      <xdr:colOff>47625</xdr:colOff>
      <xdr:row>53</xdr:row>
      <xdr:rowOff>28595</xdr:rowOff>
    </xdr:from>
    <xdr:to>
      <xdr:col>0</xdr:col>
      <xdr:colOff>933574</xdr:colOff>
      <xdr:row>58</xdr:row>
      <xdr:rowOff>104919</xdr:rowOff>
    </xdr:to>
    <xdr:pic>
      <xdr:nvPicPr>
        <xdr:cNvPr id="19" name="Picture 18"/>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7625" y="8496320"/>
          <a:ext cx="885949" cy="885949"/>
        </a:xfrm>
        <a:prstGeom prst="rect">
          <a:avLst/>
        </a:prstGeom>
      </xdr:spPr>
    </xdr:pic>
    <xdr:clientData/>
  </xdr:twoCellAnchor>
  <xdr:twoCellAnchor editAs="oneCell">
    <xdr:from>
      <xdr:col>0</xdr:col>
      <xdr:colOff>66675</xdr:colOff>
      <xdr:row>74</xdr:row>
      <xdr:rowOff>171467</xdr:rowOff>
    </xdr:from>
    <xdr:to>
      <xdr:col>1</xdr:col>
      <xdr:colOff>28704</xdr:colOff>
      <xdr:row>80</xdr:row>
      <xdr:rowOff>95396</xdr:rowOff>
    </xdr:to>
    <xdr:pic>
      <xdr:nvPicPr>
        <xdr:cNvPr id="20" name="Picture 19"/>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66675" y="11906267"/>
          <a:ext cx="924054" cy="924054"/>
        </a:xfrm>
        <a:prstGeom prst="rect">
          <a:avLst/>
        </a:prstGeom>
      </xdr:spPr>
    </xdr:pic>
    <xdr:clientData/>
  </xdr:twoCellAnchor>
  <xdr:twoCellAnchor editAs="oneCell">
    <xdr:from>
      <xdr:col>0</xdr:col>
      <xdr:colOff>66675</xdr:colOff>
      <xdr:row>99</xdr:row>
      <xdr:rowOff>19067</xdr:rowOff>
    </xdr:from>
    <xdr:to>
      <xdr:col>0</xdr:col>
      <xdr:colOff>914518</xdr:colOff>
      <xdr:row>104</xdr:row>
      <xdr:rowOff>57285</xdr:rowOff>
    </xdr:to>
    <xdr:pic>
      <xdr:nvPicPr>
        <xdr:cNvPr id="21" name="Picture 20"/>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66675" y="15725792"/>
          <a:ext cx="847843" cy="847843"/>
        </a:xfrm>
        <a:prstGeom prst="rect">
          <a:avLst/>
        </a:prstGeom>
      </xdr:spPr>
    </xdr:pic>
    <xdr:clientData/>
  </xdr:twoCellAnchor>
  <xdr:twoCellAnchor editAs="oneCell">
    <xdr:from>
      <xdr:col>0</xdr:col>
      <xdr:colOff>104775</xdr:colOff>
      <xdr:row>122</xdr:row>
      <xdr:rowOff>38100</xdr:rowOff>
    </xdr:from>
    <xdr:to>
      <xdr:col>1</xdr:col>
      <xdr:colOff>28575</xdr:colOff>
      <xdr:row>127</xdr:row>
      <xdr:rowOff>114300</xdr:rowOff>
    </xdr:to>
    <xdr:pic>
      <xdr:nvPicPr>
        <xdr:cNvPr id="22" name="Picture 21"/>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04775" y="19364325"/>
          <a:ext cx="885825" cy="885825"/>
        </a:xfrm>
        <a:prstGeom prst="rect">
          <a:avLst/>
        </a:prstGeom>
      </xdr:spPr>
    </xdr:pic>
    <xdr:clientData/>
  </xdr:twoCellAnchor>
  <xdr:twoCellAnchor editAs="oneCell">
    <xdr:from>
      <xdr:col>0</xdr:col>
      <xdr:colOff>85725</xdr:colOff>
      <xdr:row>145</xdr:row>
      <xdr:rowOff>38119</xdr:rowOff>
    </xdr:from>
    <xdr:to>
      <xdr:col>0</xdr:col>
      <xdr:colOff>933568</xdr:colOff>
      <xdr:row>150</xdr:row>
      <xdr:rowOff>76337</xdr:rowOff>
    </xdr:to>
    <xdr:pic>
      <xdr:nvPicPr>
        <xdr:cNvPr id="23" name="Picture 22"/>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85725" y="22983844"/>
          <a:ext cx="847843" cy="847843"/>
        </a:xfrm>
        <a:prstGeom prst="rect">
          <a:avLst/>
        </a:prstGeom>
      </xdr:spPr>
    </xdr:pic>
    <xdr:clientData/>
  </xdr:twoCellAnchor>
  <xdr:twoCellAnchor editAs="oneCell">
    <xdr:from>
      <xdr:col>0</xdr:col>
      <xdr:colOff>47625</xdr:colOff>
      <xdr:row>169</xdr:row>
      <xdr:rowOff>28594</xdr:rowOff>
    </xdr:from>
    <xdr:to>
      <xdr:col>0</xdr:col>
      <xdr:colOff>952626</xdr:colOff>
      <xdr:row>174</xdr:row>
      <xdr:rowOff>123970</xdr:rowOff>
    </xdr:to>
    <xdr:pic>
      <xdr:nvPicPr>
        <xdr:cNvPr id="24" name="Picture 23"/>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47625" y="26822419"/>
          <a:ext cx="905001" cy="905001"/>
        </a:xfrm>
        <a:prstGeom prst="rect">
          <a:avLst/>
        </a:prstGeom>
      </xdr:spPr>
    </xdr:pic>
    <xdr:clientData/>
  </xdr:twoCellAnchor>
  <xdr:twoCellAnchor editAs="oneCell">
    <xdr:from>
      <xdr:col>0</xdr:col>
      <xdr:colOff>95250</xdr:colOff>
      <xdr:row>192</xdr:row>
      <xdr:rowOff>14308</xdr:rowOff>
    </xdr:from>
    <xdr:to>
      <xdr:col>0</xdr:col>
      <xdr:colOff>943093</xdr:colOff>
      <xdr:row>197</xdr:row>
      <xdr:rowOff>52526</xdr:rowOff>
    </xdr:to>
    <xdr:pic>
      <xdr:nvPicPr>
        <xdr:cNvPr id="25" name="Picture 24"/>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95250" y="30427633"/>
          <a:ext cx="847843" cy="847843"/>
        </a:xfrm>
        <a:prstGeom prst="rect">
          <a:avLst/>
        </a:prstGeom>
      </xdr:spPr>
    </xdr:pic>
    <xdr:clientData/>
  </xdr:twoCellAnchor>
  <xdr:twoCellAnchor editAs="oneCell">
    <xdr:from>
      <xdr:col>0</xdr:col>
      <xdr:colOff>47625</xdr:colOff>
      <xdr:row>216</xdr:row>
      <xdr:rowOff>85746</xdr:rowOff>
    </xdr:from>
    <xdr:to>
      <xdr:col>0</xdr:col>
      <xdr:colOff>933574</xdr:colOff>
      <xdr:row>222</xdr:row>
      <xdr:rowOff>145</xdr:rowOff>
    </xdr:to>
    <xdr:pic>
      <xdr:nvPicPr>
        <xdr:cNvPr id="27" name="Picture 26"/>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47625" y="37966671"/>
          <a:ext cx="885949" cy="885949"/>
        </a:xfrm>
        <a:prstGeom prst="rect">
          <a:avLst/>
        </a:prstGeom>
      </xdr:spPr>
    </xdr:pic>
    <xdr:clientData/>
  </xdr:twoCellAnchor>
  <xdr:twoCellAnchor editAs="oneCell">
    <xdr:from>
      <xdr:col>0</xdr:col>
      <xdr:colOff>76200</xdr:colOff>
      <xdr:row>229</xdr:row>
      <xdr:rowOff>114319</xdr:rowOff>
    </xdr:from>
    <xdr:to>
      <xdr:col>0</xdr:col>
      <xdr:colOff>952622</xdr:colOff>
      <xdr:row>235</xdr:row>
      <xdr:rowOff>19191</xdr:rowOff>
    </xdr:to>
    <xdr:pic>
      <xdr:nvPicPr>
        <xdr:cNvPr id="28" name="Picture 27"/>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76200" y="39995494"/>
          <a:ext cx="876422" cy="8764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76200</xdr:colOff>
      <xdr:row>6</xdr:row>
      <xdr:rowOff>28575</xdr:rowOff>
    </xdr:from>
    <xdr:to>
      <xdr:col>1</xdr:col>
      <xdr:colOff>1047750</xdr:colOff>
      <xdr:row>12</xdr:row>
      <xdr:rowOff>28575</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7175" y="1219200"/>
          <a:ext cx="971550"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47625</xdr:colOff>
      <xdr:row>25</xdr:row>
      <xdr:rowOff>9525</xdr:rowOff>
    </xdr:from>
    <xdr:to>
      <xdr:col>2</xdr:col>
      <xdr:colOff>38100</xdr:colOff>
      <xdr:row>30</xdr:row>
      <xdr:rowOff>76200</xdr:rowOff>
    </xdr:to>
    <xdr:pic>
      <xdr:nvPicPr>
        <xdr:cNvPr id="3" name="Picture 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4724400"/>
          <a:ext cx="125730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104775</xdr:colOff>
      <xdr:row>14</xdr:row>
      <xdr:rowOff>200025</xdr:rowOff>
    </xdr:from>
    <xdr:to>
      <xdr:col>1</xdr:col>
      <xdr:colOff>1209675</xdr:colOff>
      <xdr:row>19</xdr:row>
      <xdr:rowOff>142875</xdr:rowOff>
    </xdr:to>
    <xdr:pic>
      <xdr:nvPicPr>
        <xdr:cNvPr id="4" name="Picture 9"/>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85750" y="2886075"/>
          <a:ext cx="1104900" cy="847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142875</xdr:colOff>
      <xdr:row>35</xdr:row>
      <xdr:rowOff>38100</xdr:rowOff>
    </xdr:from>
    <xdr:to>
      <xdr:col>0</xdr:col>
      <xdr:colOff>790575</xdr:colOff>
      <xdr:row>39</xdr:row>
      <xdr:rowOff>38100</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2875" y="5229225"/>
          <a:ext cx="647700" cy="647700"/>
        </a:xfrm>
        <a:prstGeom prst="rect">
          <a:avLst/>
        </a:prstGeom>
      </xdr:spPr>
    </xdr:pic>
    <xdr:clientData/>
  </xdr:twoCellAnchor>
  <xdr:twoCellAnchor editAs="oneCell">
    <xdr:from>
      <xdr:col>0</xdr:col>
      <xdr:colOff>200028</xdr:colOff>
      <xdr:row>3</xdr:row>
      <xdr:rowOff>85725</xdr:rowOff>
    </xdr:from>
    <xdr:to>
      <xdr:col>0</xdr:col>
      <xdr:colOff>823500</xdr:colOff>
      <xdr:row>7</xdr:row>
      <xdr:rowOff>13872</xdr:rowOff>
    </xdr:to>
    <xdr:pic>
      <xdr:nvPicPr>
        <xdr:cNvPr id="5" name="Picture 4"/>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0028" y="600075"/>
          <a:ext cx="623472" cy="623472"/>
        </a:xfrm>
        <a:prstGeom prst="rect">
          <a:avLst/>
        </a:prstGeom>
      </xdr:spPr>
    </xdr:pic>
    <xdr:clientData/>
  </xdr:twoCellAnchor>
  <xdr:twoCellAnchor editAs="oneCell">
    <xdr:from>
      <xdr:col>0</xdr:col>
      <xdr:colOff>374038</xdr:colOff>
      <xdr:row>8</xdr:row>
      <xdr:rowOff>57149</xdr:rowOff>
    </xdr:from>
    <xdr:to>
      <xdr:col>0</xdr:col>
      <xdr:colOff>933449</xdr:colOff>
      <xdr:row>11</xdr:row>
      <xdr:rowOff>102210</xdr:rowOff>
    </xdr:to>
    <xdr:pic>
      <xdr:nvPicPr>
        <xdr:cNvPr id="6" name="Picture 5"/>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74038" y="1400174"/>
          <a:ext cx="559411" cy="559411"/>
        </a:xfrm>
        <a:prstGeom prst="rect">
          <a:avLst/>
        </a:prstGeom>
      </xdr:spPr>
    </xdr:pic>
    <xdr:clientData/>
  </xdr:twoCellAnchor>
  <xdr:twoCellAnchor editAs="oneCell">
    <xdr:from>
      <xdr:col>0</xdr:col>
      <xdr:colOff>369986</xdr:colOff>
      <xdr:row>11</xdr:row>
      <xdr:rowOff>38101</xdr:rowOff>
    </xdr:from>
    <xdr:to>
      <xdr:col>0</xdr:col>
      <xdr:colOff>876300</xdr:colOff>
      <xdr:row>14</xdr:row>
      <xdr:rowOff>39590</xdr:rowOff>
    </xdr:to>
    <xdr:pic>
      <xdr:nvPicPr>
        <xdr:cNvPr id="7" name="Picture 6"/>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69986" y="1895476"/>
          <a:ext cx="506314" cy="506314"/>
        </a:xfrm>
        <a:prstGeom prst="rect">
          <a:avLst/>
        </a:prstGeom>
      </xdr:spPr>
    </xdr:pic>
    <xdr:clientData/>
  </xdr:twoCellAnchor>
  <xdr:twoCellAnchor editAs="oneCell">
    <xdr:from>
      <xdr:col>0</xdr:col>
      <xdr:colOff>190500</xdr:colOff>
      <xdr:row>14</xdr:row>
      <xdr:rowOff>38100</xdr:rowOff>
    </xdr:from>
    <xdr:to>
      <xdr:col>0</xdr:col>
      <xdr:colOff>876300</xdr:colOff>
      <xdr:row>18</xdr:row>
      <xdr:rowOff>66675</xdr:rowOff>
    </xdr:to>
    <xdr:pic>
      <xdr:nvPicPr>
        <xdr:cNvPr id="8" name="Picture 7"/>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90500" y="2400300"/>
          <a:ext cx="685800" cy="685800"/>
        </a:xfrm>
        <a:prstGeom prst="rect">
          <a:avLst/>
        </a:prstGeom>
      </xdr:spPr>
    </xdr:pic>
    <xdr:clientData/>
  </xdr:twoCellAnchor>
  <xdr:twoCellAnchor editAs="oneCell">
    <xdr:from>
      <xdr:col>0</xdr:col>
      <xdr:colOff>0</xdr:colOff>
      <xdr:row>56</xdr:row>
      <xdr:rowOff>152400</xdr:rowOff>
    </xdr:from>
    <xdr:to>
      <xdr:col>1</xdr:col>
      <xdr:colOff>0</xdr:colOff>
      <xdr:row>62</xdr:row>
      <xdr:rowOff>152400</xdr:rowOff>
    </xdr:to>
    <xdr:pic>
      <xdr:nvPicPr>
        <xdr:cNvPr id="10" name="Picture 9"/>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0" y="11811000"/>
          <a:ext cx="981075" cy="981075"/>
        </a:xfrm>
        <a:prstGeom prst="rect">
          <a:avLst/>
        </a:prstGeom>
      </xdr:spPr>
    </xdr:pic>
    <xdr:clientData/>
  </xdr:twoCellAnchor>
  <xdr:twoCellAnchor editAs="oneCell">
    <xdr:from>
      <xdr:col>0</xdr:col>
      <xdr:colOff>0</xdr:colOff>
      <xdr:row>50</xdr:row>
      <xdr:rowOff>0</xdr:rowOff>
    </xdr:from>
    <xdr:to>
      <xdr:col>0</xdr:col>
      <xdr:colOff>914400</xdr:colOff>
      <xdr:row>55</xdr:row>
      <xdr:rowOff>104775</xdr:rowOff>
    </xdr:to>
    <xdr:pic>
      <xdr:nvPicPr>
        <xdr:cNvPr id="11" name="il_fi"/>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bwMode="auto">
        <a:xfrm>
          <a:off x="0" y="9525000"/>
          <a:ext cx="914400" cy="914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43</xdr:row>
      <xdr:rowOff>0</xdr:rowOff>
    </xdr:from>
    <xdr:to>
      <xdr:col>0</xdr:col>
      <xdr:colOff>914400</xdr:colOff>
      <xdr:row>48</xdr:row>
      <xdr:rowOff>85725</xdr:rowOff>
    </xdr:to>
    <xdr:pic>
      <xdr:nvPicPr>
        <xdr:cNvPr id="12" name="il_fi"/>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bwMode="auto">
        <a:xfrm>
          <a:off x="0" y="8372475"/>
          <a:ext cx="914400" cy="914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200025</xdr:colOff>
      <xdr:row>18</xdr:row>
      <xdr:rowOff>104775</xdr:rowOff>
    </xdr:from>
    <xdr:to>
      <xdr:col>0</xdr:col>
      <xdr:colOff>885825</xdr:colOff>
      <xdr:row>22</xdr:row>
      <xdr:rowOff>133350</xdr:rowOff>
    </xdr:to>
    <xdr:pic>
      <xdr:nvPicPr>
        <xdr:cNvPr id="13" name="Picture 12"/>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200025" y="3124200"/>
          <a:ext cx="685800" cy="6858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390524</xdr:colOff>
      <xdr:row>5</xdr:row>
      <xdr:rowOff>161924</xdr:rowOff>
    </xdr:from>
    <xdr:ext cx="809625" cy="809625"/>
    <xdr:pic>
      <xdr:nvPicPr>
        <xdr:cNvPr id="2" name="Picture 3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390524" y="1009649"/>
          <a:ext cx="809625"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1</xdr:col>
      <xdr:colOff>28575</xdr:colOff>
      <xdr:row>5</xdr:row>
      <xdr:rowOff>0</xdr:rowOff>
    </xdr:from>
    <xdr:to>
      <xdr:col>1</xdr:col>
      <xdr:colOff>771525</xdr:colOff>
      <xdr:row>11</xdr:row>
      <xdr:rowOff>2431</xdr:rowOff>
    </xdr:to>
    <xdr:pic>
      <xdr:nvPicPr>
        <xdr:cNvPr id="3" name="Picture 2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828675"/>
          <a:ext cx="742950" cy="9168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Retired%20older%20girl%20awar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Parent Contact Info"/>
      <sheetName val="Registration"/>
      <sheetName val="Dues"/>
      <sheetName val="Attendance"/>
      <sheetName val="Life Skills"/>
      <sheetName val="Science"/>
      <sheetName val="Communications"/>
      <sheetName val="Art"/>
      <sheetName val="Sports"/>
      <sheetName val="On line"/>
      <sheetName val="Council-Own"/>
      <sheetName val="Silver"/>
      <sheetName val="Gold"/>
      <sheetName val="Cadette Journey"/>
      <sheetName val="Senior Journey"/>
      <sheetName val="Ambassador Journey"/>
      <sheetName val="Bridging"/>
      <sheetName val="Age-Level"/>
      <sheetName val="Fun Patches"/>
      <sheetName val="Summary"/>
      <sheetName val="Order"/>
      <sheetName val="11-17 #1"/>
      <sheetName val="11-17 #2"/>
      <sheetName val="11-17 #3"/>
      <sheetName val="11-17 #4"/>
      <sheetName val="11-17 #5"/>
      <sheetName val="11-17 #6"/>
      <sheetName val="11-17 #7"/>
      <sheetName val="11-17 #8"/>
      <sheetName val="11-17 #9"/>
      <sheetName val="11-17 #10"/>
      <sheetName val="11-17 #11"/>
      <sheetName val="11-17 #12"/>
      <sheetName val="11-17 #13"/>
      <sheetName val="11-17 #14"/>
      <sheetName val="11-17 #15"/>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500000" mc:Ignorable="a14" a14:legacySpreadsheetColorIndex="8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500000" mc:Ignorable="a14" a14:legacySpreadsheetColorIndex="8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trax.boy-scouts.net/faq.htm" TargetMode="External"/><Relationship Id="rId7" Type="http://schemas.openxmlformats.org/officeDocument/2006/relationships/printerSettings" Target="../printerSettings/printerSettings1.bin"/><Relationship Id="rId2" Type="http://schemas.openxmlformats.org/officeDocument/2006/relationships/hyperlink" Target="mailto:aedmunds@bellsouth.net" TargetMode="External"/><Relationship Id="rId1" Type="http://schemas.openxmlformats.org/officeDocument/2006/relationships/hyperlink" Target="mailto:aedmunds@bellsouth.net." TargetMode="External"/><Relationship Id="rId6" Type="http://schemas.openxmlformats.org/officeDocument/2006/relationships/hyperlink" Target="http://groups.yahoo.com/group/scouttrax/" TargetMode="External"/><Relationship Id="rId5" Type="http://schemas.openxmlformats.org/officeDocument/2006/relationships/hyperlink" Target="http://groups.yahoo.com/group/scouttrax/" TargetMode="External"/><Relationship Id="rId4" Type="http://schemas.openxmlformats.org/officeDocument/2006/relationships/hyperlink" Target="http://trax.boy-scouts.net/gstrax.ht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7.bin"/><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hyperlink" Target="http://www.girlscouts.org/cookies" TargetMode="External"/><Relationship Id="rId7" Type="http://schemas.openxmlformats.org/officeDocument/2006/relationships/comments" Target="../comments4.xml"/><Relationship Id="rId2" Type="http://schemas.openxmlformats.org/officeDocument/2006/relationships/hyperlink" Target="http://www.girlscouts.org/global_action_award" TargetMode="External"/><Relationship Id="rId1" Type="http://schemas.openxmlformats.org/officeDocument/2006/relationships/hyperlink" Target="http://www.girlscouts.org/world_thinking_day" TargetMode="External"/><Relationship Id="rId6" Type="http://schemas.openxmlformats.org/officeDocument/2006/relationships/vmlDrawing" Target="../drawings/vmlDrawing4.vml"/><Relationship Id="rId5" Type="http://schemas.openxmlformats.org/officeDocument/2006/relationships/drawing" Target="../drawings/drawing3.xm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5.xml"/><Relationship Id="rId1" Type="http://schemas.openxmlformats.org/officeDocument/2006/relationships/printerSettings" Target="../printerSettings/printerSettings11.bin"/><Relationship Id="rId4" Type="http://schemas.openxmlformats.org/officeDocument/2006/relationships/comments" Target="../comments6.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enableFormatConditionsCalculation="0">
    <tabColor theme="5" tint="0.59999389629810485"/>
  </sheetPr>
  <dimension ref="A1:I59"/>
  <sheetViews>
    <sheetView showGridLines="0" topLeftCell="A3" zoomScaleNormal="100" workbookViewId="0">
      <selection activeCell="F5" sqref="F5"/>
    </sheetView>
  </sheetViews>
  <sheetFormatPr defaultRowHeight="12.75" x14ac:dyDescent="0.2"/>
  <cols>
    <col min="1" max="1" width="4.140625" customWidth="1"/>
    <col min="2" max="2" width="20.85546875" bestFit="1" customWidth="1"/>
    <col min="3" max="3" width="9.140625" bestFit="1" customWidth="1"/>
    <col min="4" max="4" width="5.140625" customWidth="1"/>
    <col min="5" max="5" width="17.5703125" customWidth="1"/>
    <col min="9" max="9" width="12.28515625" customWidth="1"/>
  </cols>
  <sheetData>
    <row r="1" spans="1:9" x14ac:dyDescent="0.2">
      <c r="A1" s="63" t="s">
        <v>29</v>
      </c>
      <c r="B1" s="63"/>
      <c r="C1" s="63"/>
      <c r="D1" s="63"/>
      <c r="E1" s="63"/>
      <c r="F1" s="63"/>
      <c r="G1" s="63"/>
      <c r="H1" s="63"/>
      <c r="I1" s="63"/>
    </row>
    <row r="2" spans="1:9" ht="9" customHeight="1" thickBot="1" x14ac:dyDescent="0.25"/>
    <row r="3" spans="1:9" ht="13.5" thickBot="1" x14ac:dyDescent="0.25">
      <c r="A3" s="398" t="s">
        <v>52</v>
      </c>
      <c r="B3" s="398"/>
      <c r="C3" s="398"/>
      <c r="D3" s="398"/>
      <c r="E3" s="399"/>
      <c r="F3" s="400"/>
      <c r="G3" s="401"/>
      <c r="H3" s="402"/>
    </row>
    <row r="4" spans="1:9" ht="9" customHeight="1" thickBot="1" x14ac:dyDescent="0.25"/>
    <row r="5" spans="1:9" ht="13.5" thickBot="1" x14ac:dyDescent="0.25">
      <c r="A5" s="62" t="s">
        <v>53</v>
      </c>
      <c r="B5" s="62"/>
      <c r="C5" s="62"/>
      <c r="D5" s="62"/>
      <c r="E5" s="85"/>
      <c r="F5" s="321"/>
    </row>
    <row r="6" spans="1:9" ht="9" customHeight="1" x14ac:dyDescent="0.2"/>
    <row r="7" spans="1:9" x14ac:dyDescent="0.2">
      <c r="A7" s="77" t="s">
        <v>90</v>
      </c>
      <c r="B7" s="6"/>
      <c r="C7" s="6"/>
      <c r="D7" s="6"/>
      <c r="E7" s="6"/>
      <c r="F7" s="6"/>
      <c r="G7" s="6"/>
      <c r="H7" s="6"/>
      <c r="I7" s="6"/>
    </row>
    <row r="8" spans="1:9" ht="25.5" customHeight="1" x14ac:dyDescent="0.2">
      <c r="A8" s="6"/>
      <c r="B8" s="403" t="s">
        <v>91</v>
      </c>
      <c r="C8" s="403"/>
      <c r="D8" s="403"/>
      <c r="E8" s="403"/>
      <c r="F8" s="403"/>
      <c r="G8" s="403"/>
      <c r="H8" s="403"/>
      <c r="I8" s="403"/>
    </row>
    <row r="9" spans="1:9" ht="20.25" customHeight="1" x14ac:dyDescent="0.2">
      <c r="A9" s="54" t="s">
        <v>13</v>
      </c>
      <c r="B9" s="54"/>
      <c r="C9" s="54"/>
      <c r="D9" s="54"/>
      <c r="E9" s="54"/>
      <c r="F9" s="54"/>
      <c r="G9" s="54"/>
      <c r="H9" s="54"/>
      <c r="I9" s="54"/>
    </row>
    <row r="10" spans="1:9" ht="41.25" customHeight="1" x14ac:dyDescent="0.2">
      <c r="B10" s="404" t="s">
        <v>440</v>
      </c>
      <c r="C10" s="383"/>
      <c r="D10" s="383"/>
      <c r="E10" s="383"/>
      <c r="F10" s="383"/>
      <c r="G10" s="383"/>
      <c r="H10" s="383"/>
      <c r="I10" s="383"/>
    </row>
    <row r="11" spans="1:9" ht="20.25" customHeight="1" x14ac:dyDescent="0.2">
      <c r="A11" s="54" t="s">
        <v>50</v>
      </c>
      <c r="B11" s="54"/>
      <c r="C11" s="54"/>
      <c r="D11" s="54"/>
      <c r="E11" s="54"/>
      <c r="F11" s="54"/>
      <c r="G11" s="54"/>
      <c r="H11" s="54"/>
      <c r="I11" s="54"/>
    </row>
    <row r="12" spans="1:9" ht="25.5" customHeight="1" x14ac:dyDescent="0.2">
      <c r="B12" s="383" t="s">
        <v>47</v>
      </c>
      <c r="C12" s="383"/>
      <c r="D12" s="383"/>
      <c r="E12" s="383"/>
      <c r="F12" s="383"/>
      <c r="G12" s="383"/>
      <c r="H12" s="383"/>
      <c r="I12" s="383"/>
    </row>
    <row r="13" spans="1:9" ht="20.25" customHeight="1" x14ac:dyDescent="0.2">
      <c r="A13" s="54" t="s">
        <v>92</v>
      </c>
      <c r="B13" s="54"/>
      <c r="C13" s="54"/>
      <c r="D13" s="54"/>
      <c r="E13" s="54"/>
      <c r="F13" s="54"/>
      <c r="G13" s="54"/>
      <c r="H13" s="54"/>
      <c r="I13" s="54"/>
    </row>
    <row r="14" spans="1:9" ht="52.5" customHeight="1" x14ac:dyDescent="0.2">
      <c r="B14" s="383" t="s">
        <v>93</v>
      </c>
      <c r="C14" s="383"/>
      <c r="D14" s="383"/>
      <c r="E14" s="383"/>
      <c r="F14" s="383"/>
      <c r="G14" s="383"/>
      <c r="H14" s="383"/>
      <c r="I14" s="383"/>
    </row>
    <row r="15" spans="1:9" ht="20.25" customHeight="1" x14ac:dyDescent="0.2">
      <c r="A15" s="54" t="s">
        <v>51</v>
      </c>
      <c r="B15" s="54"/>
      <c r="C15" s="54"/>
      <c r="D15" s="54"/>
      <c r="E15" s="54"/>
      <c r="F15" s="54"/>
      <c r="G15" s="54"/>
      <c r="H15" s="54"/>
      <c r="I15" s="54"/>
    </row>
    <row r="16" spans="1:9" ht="26.25" customHeight="1" x14ac:dyDescent="0.2">
      <c r="B16" s="383" t="s">
        <v>94</v>
      </c>
      <c r="C16" s="383"/>
      <c r="D16" s="383"/>
      <c r="E16" s="383"/>
      <c r="F16" s="383"/>
      <c r="G16" s="383"/>
      <c r="H16" s="383"/>
      <c r="I16" s="383"/>
    </row>
    <row r="17" spans="1:9" s="6" customFormat="1" ht="18" customHeight="1" x14ac:dyDescent="0.2">
      <c r="A17" s="77" t="s">
        <v>96</v>
      </c>
      <c r="B17" s="88"/>
      <c r="C17" s="88"/>
      <c r="D17" s="88"/>
      <c r="E17" s="88"/>
      <c r="F17" s="88"/>
      <c r="G17" s="88"/>
      <c r="H17" s="88"/>
      <c r="I17" s="88"/>
    </row>
    <row r="18" spans="1:9" s="6" customFormat="1" ht="27.75" customHeight="1" x14ac:dyDescent="0.2">
      <c r="B18" s="405" t="s">
        <v>97</v>
      </c>
      <c r="C18" s="405"/>
      <c r="D18" s="405"/>
      <c r="E18" s="405"/>
      <c r="F18" s="405"/>
      <c r="G18" s="405"/>
      <c r="H18" s="405"/>
      <c r="I18" s="405"/>
    </row>
    <row r="19" spans="1:9" ht="20.25" customHeight="1" x14ac:dyDescent="0.2">
      <c r="A19" s="54" t="s">
        <v>98</v>
      </c>
      <c r="B19" s="54"/>
      <c r="C19" s="54"/>
      <c r="D19" s="54"/>
      <c r="E19" s="54"/>
      <c r="F19" s="54"/>
      <c r="G19" s="54"/>
      <c r="H19" s="54"/>
      <c r="I19" s="54"/>
    </row>
    <row r="20" spans="1:9" s="8" customFormat="1" x14ac:dyDescent="0.2">
      <c r="A20"/>
      <c r="B20" s="383" t="s">
        <v>14</v>
      </c>
      <c r="C20" s="383"/>
      <c r="D20" s="383"/>
      <c r="E20" s="383"/>
      <c r="F20" s="383"/>
      <c r="G20" s="383"/>
      <c r="H20" s="383"/>
      <c r="I20" s="383"/>
    </row>
    <row r="21" spans="1:9" ht="20.25" customHeight="1" x14ac:dyDescent="0.2">
      <c r="A21" s="62" t="s">
        <v>3</v>
      </c>
      <c r="B21" s="62"/>
      <c r="C21" s="62"/>
      <c r="D21" s="62"/>
      <c r="E21" s="62"/>
      <c r="F21" s="62"/>
      <c r="G21" s="62"/>
      <c r="H21" s="62"/>
      <c r="I21" s="62"/>
    </row>
    <row r="22" spans="1:9" ht="104.25" customHeight="1" x14ac:dyDescent="0.2">
      <c r="B22" s="383" t="s">
        <v>73</v>
      </c>
      <c r="C22" s="383"/>
      <c r="D22" s="383"/>
      <c r="E22" s="383"/>
      <c r="F22" s="383"/>
      <c r="G22" s="383"/>
      <c r="H22" s="383"/>
      <c r="I22" s="383"/>
    </row>
    <row r="23" spans="1:9" ht="21" customHeight="1" x14ac:dyDescent="0.2">
      <c r="A23" s="1" t="s">
        <v>4</v>
      </c>
      <c r="B23" s="14"/>
      <c r="C23" s="14"/>
      <c r="D23" s="14"/>
      <c r="E23" s="14"/>
      <c r="F23" s="14"/>
      <c r="G23" s="14"/>
      <c r="H23" s="14"/>
      <c r="I23" s="14"/>
    </row>
    <row r="24" spans="1:9" ht="65.25" customHeight="1" x14ac:dyDescent="0.2">
      <c r="B24" s="383" t="s">
        <v>74</v>
      </c>
      <c r="C24" s="383"/>
      <c r="D24" s="383"/>
      <c r="E24" s="383"/>
      <c r="F24" s="383"/>
      <c r="G24" s="383"/>
      <c r="H24" s="383"/>
      <c r="I24" s="383"/>
    </row>
    <row r="25" spans="1:9" ht="20.25" customHeight="1" x14ac:dyDescent="0.2">
      <c r="A25" s="54" t="s">
        <v>441</v>
      </c>
      <c r="B25" s="54"/>
      <c r="C25" s="54"/>
      <c r="D25" s="54"/>
      <c r="E25" s="54"/>
      <c r="F25" s="54"/>
      <c r="G25" s="54"/>
      <c r="H25" s="54"/>
      <c r="I25" s="54"/>
    </row>
    <row r="26" spans="1:9" ht="51" customHeight="1" x14ac:dyDescent="0.2">
      <c r="B26" s="387" t="s">
        <v>15</v>
      </c>
      <c r="C26" s="387"/>
      <c r="D26" s="387"/>
      <c r="E26" s="387"/>
      <c r="F26" s="387"/>
      <c r="G26" s="387"/>
      <c r="H26" s="387"/>
      <c r="I26" s="387"/>
    </row>
    <row r="27" spans="1:9" ht="12.75" customHeight="1" x14ac:dyDescent="0.2">
      <c r="A27" s="1" t="s">
        <v>5</v>
      </c>
      <c r="B27" s="57"/>
      <c r="C27" s="57"/>
      <c r="D27" s="57"/>
      <c r="E27" s="57"/>
      <c r="F27" s="57"/>
      <c r="G27" s="57"/>
      <c r="H27" s="57"/>
      <c r="I27" s="57"/>
    </row>
    <row r="28" spans="1:9" ht="40.5" customHeight="1" x14ac:dyDescent="0.2">
      <c r="B28" s="383" t="s">
        <v>6</v>
      </c>
      <c r="C28" s="383"/>
      <c r="D28" s="383"/>
      <c r="E28" s="383"/>
      <c r="F28" s="383"/>
      <c r="G28" s="383"/>
      <c r="H28" s="383"/>
      <c r="I28" s="383"/>
    </row>
    <row r="29" spans="1:9" x14ac:dyDescent="0.2">
      <c r="B29" s="57"/>
      <c r="C29" s="388" t="s">
        <v>7</v>
      </c>
      <c r="D29" s="388"/>
      <c r="E29" s="388"/>
      <c r="F29" s="57"/>
      <c r="G29" s="57"/>
      <c r="H29" s="57"/>
      <c r="I29" s="57"/>
    </row>
    <row r="30" spans="1:9" x14ac:dyDescent="0.2">
      <c r="B30" s="381"/>
      <c r="C30" s="388" t="s">
        <v>421</v>
      </c>
      <c r="D30" s="388"/>
      <c r="E30" s="388"/>
      <c r="F30" s="381"/>
      <c r="G30" s="381"/>
      <c r="H30" s="381"/>
      <c r="I30" s="381"/>
    </row>
    <row r="31" spans="1:9" ht="51" customHeight="1" x14ac:dyDescent="0.2">
      <c r="B31" s="387" t="s">
        <v>8</v>
      </c>
      <c r="C31" s="387"/>
      <c r="D31" s="387"/>
      <c r="E31" s="387"/>
      <c r="F31" s="387"/>
      <c r="G31" s="387"/>
      <c r="H31" s="387"/>
      <c r="I31" s="387"/>
    </row>
    <row r="32" spans="1:9" ht="20.25" customHeight="1" x14ac:dyDescent="0.2">
      <c r="A32" s="54" t="s">
        <v>30</v>
      </c>
      <c r="B32" s="54"/>
      <c r="C32" s="54"/>
      <c r="D32" s="54"/>
      <c r="E32" s="54"/>
      <c r="F32" s="54"/>
      <c r="G32" s="54"/>
      <c r="H32" s="54"/>
      <c r="I32" s="54"/>
    </row>
    <row r="33" spans="1:9" ht="54.75" customHeight="1" x14ac:dyDescent="0.2">
      <c r="B33" s="392" t="s">
        <v>268</v>
      </c>
      <c r="C33" s="387"/>
      <c r="D33" s="387"/>
      <c r="E33" s="387"/>
      <c r="F33" s="387"/>
      <c r="G33" s="387"/>
      <c r="H33" s="387"/>
      <c r="I33" s="387"/>
    </row>
    <row r="34" spans="1:9" ht="18" customHeight="1" x14ac:dyDescent="0.2">
      <c r="A34" s="62" t="s">
        <v>9</v>
      </c>
      <c r="B34" s="62"/>
      <c r="C34" s="62"/>
      <c r="D34" s="62"/>
      <c r="E34" s="62"/>
      <c r="F34" s="62"/>
      <c r="G34" s="62"/>
      <c r="H34" s="62"/>
      <c r="I34" s="62"/>
    </row>
    <row r="35" spans="1:9" ht="28.5" customHeight="1" x14ac:dyDescent="0.2">
      <c r="B35" s="383" t="s">
        <v>31</v>
      </c>
      <c r="C35" s="383"/>
      <c r="D35" s="383"/>
      <c r="E35" s="383"/>
      <c r="F35" s="383"/>
      <c r="G35" s="383"/>
      <c r="H35" s="383"/>
      <c r="I35" s="383"/>
    </row>
    <row r="36" spans="1:9" ht="66" customHeight="1" x14ac:dyDescent="0.2">
      <c r="B36" s="383" t="s">
        <v>85</v>
      </c>
      <c r="C36" s="383"/>
      <c r="D36" s="383"/>
      <c r="E36" s="383"/>
      <c r="F36" s="383"/>
      <c r="G36" s="383"/>
      <c r="H36" s="383"/>
      <c r="I36" s="383"/>
    </row>
    <row r="37" spans="1:9" x14ac:dyDescent="0.2">
      <c r="B37" s="383" t="s">
        <v>54</v>
      </c>
      <c r="C37" s="383"/>
      <c r="D37" s="383"/>
      <c r="E37" s="385" t="s">
        <v>86</v>
      </c>
      <c r="F37" s="385"/>
      <c r="G37" s="386"/>
      <c r="H37" s="395" t="s">
        <v>420</v>
      </c>
      <c r="I37" s="395"/>
    </row>
    <row r="38" spans="1:9" x14ac:dyDescent="0.2">
      <c r="B38" s="380"/>
      <c r="C38" s="380"/>
      <c r="D38" s="380"/>
      <c r="E38" s="385" t="s">
        <v>421</v>
      </c>
      <c r="F38" s="385"/>
      <c r="G38" s="386"/>
      <c r="H38" s="380"/>
      <c r="I38" s="380"/>
    </row>
    <row r="39" spans="1:9" ht="27.75" customHeight="1" x14ac:dyDescent="0.2">
      <c r="B39" s="383" t="s">
        <v>32</v>
      </c>
      <c r="C39" s="383"/>
      <c r="D39" s="383"/>
      <c r="E39" s="383"/>
      <c r="F39" s="383"/>
      <c r="G39" s="383"/>
      <c r="H39" s="383"/>
      <c r="I39" s="383"/>
    </row>
    <row r="40" spans="1:9" s="8" customFormat="1" ht="25.5" customHeight="1" x14ac:dyDescent="0.2">
      <c r="A40"/>
      <c r="B40" s="383" t="s">
        <v>10</v>
      </c>
      <c r="C40" s="383"/>
      <c r="D40" s="383"/>
      <c r="E40" s="383"/>
      <c r="F40" s="383"/>
      <c r="G40" s="383"/>
      <c r="H40" s="383"/>
      <c r="I40" s="383"/>
    </row>
    <row r="41" spans="1:9" ht="19.5" customHeight="1" x14ac:dyDescent="0.2">
      <c r="A41" s="1" t="s">
        <v>11</v>
      </c>
      <c r="B41" s="14"/>
      <c r="C41" s="14"/>
      <c r="D41" s="14"/>
      <c r="E41" s="14"/>
      <c r="F41" s="14"/>
      <c r="G41" s="14"/>
      <c r="H41" s="14"/>
      <c r="I41" s="14"/>
    </row>
    <row r="42" spans="1:9" x14ac:dyDescent="0.2">
      <c r="A42" s="8"/>
      <c r="B42" s="394" t="s">
        <v>12</v>
      </c>
      <c r="C42" s="394"/>
      <c r="D42" s="396" t="s">
        <v>439</v>
      </c>
      <c r="E42" s="397"/>
      <c r="F42" s="397"/>
      <c r="G42" s="397"/>
      <c r="H42" s="397"/>
      <c r="I42" s="64"/>
    </row>
    <row r="43" spans="1:9" x14ac:dyDescent="0.2">
      <c r="A43" s="393" t="s">
        <v>33</v>
      </c>
      <c r="B43" s="393"/>
      <c r="C43" s="393"/>
      <c r="D43" s="393"/>
      <c r="E43" s="393"/>
      <c r="F43" s="393"/>
      <c r="G43" s="393"/>
      <c r="H43" s="393"/>
      <c r="I43" s="393"/>
    </row>
    <row r="44" spans="1:9" x14ac:dyDescent="0.2">
      <c r="B44" s="240" t="s">
        <v>145</v>
      </c>
      <c r="C44" s="17">
        <v>39797</v>
      </c>
      <c r="D44" s="384" t="s">
        <v>34</v>
      </c>
      <c r="E44" s="384"/>
      <c r="F44" s="384"/>
      <c r="G44" s="384"/>
      <c r="H44" s="384"/>
      <c r="I44" s="384"/>
    </row>
    <row r="45" spans="1:9" x14ac:dyDescent="0.2">
      <c r="B45" s="240"/>
      <c r="C45" s="17"/>
      <c r="D45" s="196"/>
      <c r="E45" s="196"/>
      <c r="F45" s="196"/>
      <c r="G45" s="196"/>
      <c r="H45" s="196"/>
      <c r="I45" s="196"/>
    </row>
    <row r="46" spans="1:9" x14ac:dyDescent="0.2">
      <c r="B46" s="240" t="s">
        <v>146</v>
      </c>
      <c r="C46" s="17">
        <v>39799</v>
      </c>
      <c r="D46" s="13" t="s">
        <v>147</v>
      </c>
    </row>
    <row r="47" spans="1:9" x14ac:dyDescent="0.2">
      <c r="B47" s="240"/>
      <c r="C47" s="17"/>
      <c r="D47" s="13"/>
    </row>
    <row r="48" spans="1:9" ht="12.75" customHeight="1" x14ac:dyDescent="0.2">
      <c r="B48" s="240" t="s">
        <v>148</v>
      </c>
      <c r="C48" s="95">
        <v>39921</v>
      </c>
      <c r="D48" s="389" t="s">
        <v>84</v>
      </c>
      <c r="E48" s="390"/>
      <c r="F48" s="390"/>
      <c r="G48" s="390"/>
      <c r="H48" s="390"/>
      <c r="I48" s="390"/>
    </row>
    <row r="49" spans="2:9" x14ac:dyDescent="0.2">
      <c r="B49" s="240" t="s">
        <v>149</v>
      </c>
      <c r="C49" s="12">
        <v>40035</v>
      </c>
      <c r="D49" s="241" t="s">
        <v>150</v>
      </c>
      <c r="E49" s="195"/>
      <c r="F49" s="195"/>
      <c r="G49" s="195"/>
      <c r="H49" s="195"/>
      <c r="I49" s="195"/>
    </row>
    <row r="50" spans="2:9" x14ac:dyDescent="0.2">
      <c r="B50" s="240" t="s">
        <v>151</v>
      </c>
      <c r="C50" s="12">
        <v>40074</v>
      </c>
      <c r="D50" s="241" t="s">
        <v>152</v>
      </c>
      <c r="E50" s="195"/>
    </row>
    <row r="51" spans="2:9" x14ac:dyDescent="0.2">
      <c r="B51" s="240" t="s">
        <v>153</v>
      </c>
      <c r="C51" s="12">
        <v>40108</v>
      </c>
      <c r="D51" s="241" t="s">
        <v>154</v>
      </c>
      <c r="E51" s="195"/>
    </row>
    <row r="52" spans="2:9" x14ac:dyDescent="0.2">
      <c r="B52" s="240" t="s">
        <v>155</v>
      </c>
      <c r="C52" s="12">
        <v>40400</v>
      </c>
      <c r="D52" s="241" t="s">
        <v>156</v>
      </c>
    </row>
    <row r="53" spans="2:9" ht="12.75" customHeight="1" x14ac:dyDescent="0.2">
      <c r="B53" s="240" t="s">
        <v>157</v>
      </c>
      <c r="C53" s="12">
        <v>40562</v>
      </c>
      <c r="D53" s="391" t="s">
        <v>158</v>
      </c>
      <c r="E53" s="390"/>
      <c r="F53" s="390"/>
      <c r="G53" s="390"/>
      <c r="H53" s="390"/>
      <c r="I53" s="390"/>
    </row>
    <row r="54" spans="2:9" x14ac:dyDescent="0.2">
      <c r="B54" s="240"/>
      <c r="C54" s="12"/>
      <c r="D54" s="390"/>
      <c r="E54" s="390"/>
      <c r="F54" s="390"/>
      <c r="G54" s="390"/>
      <c r="H54" s="390"/>
      <c r="I54" s="390"/>
    </row>
    <row r="55" spans="2:9" x14ac:dyDescent="0.2">
      <c r="C55" s="12"/>
      <c r="D55" s="390"/>
      <c r="E55" s="390"/>
      <c r="F55" s="390"/>
      <c r="G55" s="390"/>
      <c r="H55" s="390"/>
      <c r="I55" s="390"/>
    </row>
    <row r="56" spans="2:9" x14ac:dyDescent="0.2">
      <c r="B56" s="194" t="s">
        <v>159</v>
      </c>
      <c r="C56" s="12">
        <v>40867</v>
      </c>
      <c r="D56" s="315" t="s">
        <v>168</v>
      </c>
      <c r="E56" s="312"/>
      <c r="F56" s="312"/>
      <c r="G56" s="312"/>
      <c r="H56" s="312"/>
      <c r="I56" s="312"/>
    </row>
    <row r="57" spans="2:9" x14ac:dyDescent="0.2">
      <c r="B57" s="311" t="s">
        <v>166</v>
      </c>
      <c r="C57" s="12">
        <v>40924</v>
      </c>
      <c r="D57" s="315" t="s">
        <v>167</v>
      </c>
      <c r="E57" s="312"/>
      <c r="F57" s="312"/>
      <c r="G57" s="312"/>
      <c r="H57" s="312"/>
      <c r="I57" s="312"/>
    </row>
    <row r="58" spans="2:9" x14ac:dyDescent="0.2">
      <c r="B58" s="313" t="s">
        <v>174</v>
      </c>
      <c r="C58" s="12">
        <v>41022</v>
      </c>
      <c r="D58" s="315" t="s">
        <v>175</v>
      </c>
      <c r="E58" s="312"/>
      <c r="F58" s="312"/>
      <c r="G58" s="312"/>
      <c r="H58" s="312"/>
      <c r="I58" s="312"/>
    </row>
    <row r="59" spans="2:9" x14ac:dyDescent="0.2">
      <c r="B59" s="317" t="s">
        <v>422</v>
      </c>
      <c r="C59" s="320">
        <v>41121</v>
      </c>
      <c r="D59" s="13" t="s">
        <v>423</v>
      </c>
    </row>
  </sheetData>
  <sheetProtection password="9A15" sheet="1" objects="1" scenarios="1" selectLockedCells="1"/>
  <mergeCells count="31">
    <mergeCell ref="B26:I26"/>
    <mergeCell ref="A3:E3"/>
    <mergeCell ref="F3:H3"/>
    <mergeCell ref="B24:I24"/>
    <mergeCell ref="B8:I8"/>
    <mergeCell ref="B14:I14"/>
    <mergeCell ref="B10:I10"/>
    <mergeCell ref="B12:I12"/>
    <mergeCell ref="B16:I16"/>
    <mergeCell ref="B18:I18"/>
    <mergeCell ref="B20:I20"/>
    <mergeCell ref="B22:I22"/>
    <mergeCell ref="D48:I48"/>
    <mergeCell ref="D53:I55"/>
    <mergeCell ref="B33:I33"/>
    <mergeCell ref="A43:I43"/>
    <mergeCell ref="B42:C42"/>
    <mergeCell ref="H37:I37"/>
    <mergeCell ref="E38:G38"/>
    <mergeCell ref="D42:H42"/>
    <mergeCell ref="B28:I28"/>
    <mergeCell ref="D44:I44"/>
    <mergeCell ref="B37:D37"/>
    <mergeCell ref="E37:G37"/>
    <mergeCell ref="B35:I35"/>
    <mergeCell ref="B39:I39"/>
    <mergeCell ref="B40:I40"/>
    <mergeCell ref="B36:I36"/>
    <mergeCell ref="B31:I31"/>
    <mergeCell ref="C29:E29"/>
    <mergeCell ref="C30:E30"/>
  </mergeCells>
  <phoneticPr fontId="2" type="noConversion"/>
  <hyperlinks>
    <hyperlink ref="B42" r:id="rId1" display="aedmunds@bellsouth.net."/>
    <hyperlink ref="B42:C42" r:id="rId2" display="aedmunds@bellsouth.net"/>
    <hyperlink ref="C29" r:id="rId3"/>
    <hyperlink ref="E37" r:id="rId4"/>
    <hyperlink ref="E38" r:id="rId5"/>
    <hyperlink ref="C30" r:id="rId6"/>
  </hyperlinks>
  <pageMargins left="0.75" right="0.75" top="1" bottom="1" header="0.5" footer="0.5"/>
  <pageSetup orientation="portrait" horizontalDpi="4294967293" r:id="rId7"/>
  <headerFooter alignWithMargins="0">
    <oddHeader>&amp;C&amp;"Arial,Bold"&amp;14CadetteTrax&amp;12
Instructions Page - &amp;D</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0000"/>
  </sheetPr>
  <dimension ref="A1:G180"/>
  <sheetViews>
    <sheetView showGridLines="0" topLeftCell="A3" zoomScaleNormal="100" workbookViewId="0">
      <selection activeCell="B23" sqref="B23"/>
    </sheetView>
  </sheetViews>
  <sheetFormatPr defaultRowHeight="12.75" x14ac:dyDescent="0.2"/>
  <cols>
    <col min="1" max="1" width="18.28515625" bestFit="1" customWidth="1"/>
    <col min="2" max="2" width="26.42578125" bestFit="1" customWidth="1"/>
    <col min="3" max="3" width="15.140625" customWidth="1"/>
    <col min="4" max="4" width="24.7109375" customWidth="1"/>
    <col min="5" max="5" width="2.7109375" style="6" customWidth="1"/>
    <col min="6" max="6" width="14" bestFit="1" customWidth="1"/>
    <col min="7" max="7" width="24.85546875" customWidth="1"/>
  </cols>
  <sheetData>
    <row r="1" spans="1:7" ht="28.5" customHeight="1" x14ac:dyDescent="0.25">
      <c r="A1" s="40" t="str">
        <f ca="1">'ambassador 1'!$A$1</f>
        <v>ambassador 1</v>
      </c>
      <c r="B1" s="41" t="s">
        <v>176</v>
      </c>
      <c r="C1" s="65" t="s">
        <v>22</v>
      </c>
      <c r="D1" s="42"/>
      <c r="E1" s="407" t="s">
        <v>69</v>
      </c>
      <c r="F1" s="36"/>
      <c r="G1" s="37"/>
    </row>
    <row r="2" spans="1:7" x14ac:dyDescent="0.2">
      <c r="A2" s="7" t="s">
        <v>102</v>
      </c>
      <c r="B2" s="50"/>
      <c r="C2" s="49" t="s">
        <v>45</v>
      </c>
      <c r="D2" s="111"/>
      <c r="E2" s="407"/>
      <c r="F2" s="36"/>
      <c r="G2" s="37"/>
    </row>
    <row r="3" spans="1:7" x14ac:dyDescent="0.2">
      <c r="A3" s="406" t="s">
        <v>36</v>
      </c>
      <c r="B3" s="406"/>
      <c r="C3" s="406" t="s">
        <v>37</v>
      </c>
      <c r="D3" s="406"/>
      <c r="E3" s="408"/>
      <c r="F3" s="4" t="s">
        <v>40</v>
      </c>
      <c r="G3" s="38"/>
    </row>
    <row r="4" spans="1:7" x14ac:dyDescent="0.2">
      <c r="A4" s="4" t="s">
        <v>38</v>
      </c>
      <c r="B4" s="104"/>
      <c r="C4" s="4" t="s">
        <v>38</v>
      </c>
      <c r="D4" s="21"/>
      <c r="E4" s="408"/>
      <c r="G4" s="5"/>
    </row>
    <row r="5" spans="1:7" x14ac:dyDescent="0.2">
      <c r="A5" s="4" t="s">
        <v>40</v>
      </c>
      <c r="B5" s="104"/>
      <c r="C5" s="4" t="s">
        <v>40</v>
      </c>
      <c r="D5" s="21"/>
      <c r="E5" s="408"/>
      <c r="F5" s="4" t="s">
        <v>70</v>
      </c>
      <c r="G5" s="21"/>
    </row>
    <row r="6" spans="1:7" x14ac:dyDescent="0.2">
      <c r="A6" s="4" t="s">
        <v>41</v>
      </c>
      <c r="B6" s="104"/>
      <c r="C6" s="4" t="s">
        <v>41</v>
      </c>
      <c r="D6" s="21"/>
      <c r="E6" s="408"/>
      <c r="G6" s="5"/>
    </row>
    <row r="7" spans="1:7" x14ac:dyDescent="0.2">
      <c r="A7" s="4" t="s">
        <v>39</v>
      </c>
      <c r="B7" s="19"/>
      <c r="C7" s="4" t="s">
        <v>39</v>
      </c>
      <c r="D7" s="21"/>
      <c r="E7" s="408"/>
      <c r="F7" s="4" t="s">
        <v>43</v>
      </c>
      <c r="G7" s="98"/>
    </row>
    <row r="8" spans="1:7" x14ac:dyDescent="0.2">
      <c r="A8" s="4" t="s">
        <v>43</v>
      </c>
      <c r="B8" s="97"/>
      <c r="C8" s="4" t="s">
        <v>43</v>
      </c>
      <c r="D8" s="98"/>
      <c r="E8" s="408"/>
      <c r="G8" s="5"/>
    </row>
    <row r="9" spans="1:7" x14ac:dyDescent="0.2">
      <c r="A9" s="4" t="s">
        <v>42</v>
      </c>
      <c r="B9" s="97"/>
      <c r="C9" s="4" t="s">
        <v>42</v>
      </c>
      <c r="D9" s="98"/>
      <c r="E9" s="408"/>
      <c r="F9" s="4" t="s">
        <v>42</v>
      </c>
      <c r="G9" s="98"/>
    </row>
    <row r="10" spans="1:7" x14ac:dyDescent="0.2">
      <c r="A10" s="4" t="s">
        <v>45</v>
      </c>
      <c r="B10" s="97"/>
      <c r="C10" s="4" t="s">
        <v>45</v>
      </c>
      <c r="D10" s="98"/>
      <c r="E10" s="408"/>
      <c r="G10" s="5"/>
    </row>
    <row r="11" spans="1:7" x14ac:dyDescent="0.2">
      <c r="A11" s="4" t="s">
        <v>46</v>
      </c>
      <c r="B11" s="19"/>
      <c r="C11" s="4" t="s">
        <v>46</v>
      </c>
      <c r="D11" s="21"/>
      <c r="E11" s="408"/>
      <c r="F11" s="4" t="s">
        <v>45</v>
      </c>
      <c r="G11" s="98"/>
    </row>
    <row r="12" spans="1:7" x14ac:dyDescent="0.2">
      <c r="A12" s="18" t="s">
        <v>44</v>
      </c>
      <c r="B12" s="20"/>
      <c r="C12" s="18" t="s">
        <v>44</v>
      </c>
      <c r="D12" s="22"/>
      <c r="E12" s="409"/>
      <c r="F12" s="18"/>
      <c r="G12" s="39"/>
    </row>
    <row r="13" spans="1:7" ht="28.5" customHeight="1" x14ac:dyDescent="0.25">
      <c r="A13" s="40" t="str">
        <f ca="1">'ambassador 2'!A1</f>
        <v>ambassador 2</v>
      </c>
      <c r="B13" s="41"/>
      <c r="C13" s="65" t="s">
        <v>22</v>
      </c>
      <c r="D13" s="42"/>
      <c r="E13" s="407" t="s">
        <v>69</v>
      </c>
      <c r="F13" s="36"/>
      <c r="G13" s="37"/>
    </row>
    <row r="14" spans="1:7" x14ac:dyDescent="0.2">
      <c r="A14" s="7" t="s">
        <v>102</v>
      </c>
      <c r="B14" s="50"/>
      <c r="C14" s="49" t="s">
        <v>45</v>
      </c>
      <c r="D14" s="111"/>
      <c r="E14" s="407"/>
      <c r="F14" s="36"/>
      <c r="G14" s="37"/>
    </row>
    <row r="15" spans="1:7" x14ac:dyDescent="0.2">
      <c r="A15" s="406" t="s">
        <v>36</v>
      </c>
      <c r="B15" s="406"/>
      <c r="C15" s="406" t="s">
        <v>37</v>
      </c>
      <c r="D15" s="406"/>
      <c r="E15" s="408"/>
      <c r="F15" s="4" t="s">
        <v>40</v>
      </c>
      <c r="G15" s="38"/>
    </row>
    <row r="16" spans="1:7" x14ac:dyDescent="0.2">
      <c r="A16" s="4" t="s">
        <v>38</v>
      </c>
      <c r="B16" s="104"/>
      <c r="C16" s="4" t="s">
        <v>38</v>
      </c>
      <c r="D16" s="21"/>
      <c r="E16" s="408"/>
      <c r="G16" s="5"/>
    </row>
    <row r="17" spans="1:7" x14ac:dyDescent="0.2">
      <c r="A17" s="4" t="s">
        <v>40</v>
      </c>
      <c r="B17" s="104"/>
      <c r="C17" s="4" t="s">
        <v>40</v>
      </c>
      <c r="D17" s="21"/>
      <c r="E17" s="408"/>
      <c r="F17" s="4" t="s">
        <v>70</v>
      </c>
      <c r="G17" s="21"/>
    </row>
    <row r="18" spans="1:7" x14ac:dyDescent="0.2">
      <c r="A18" s="4" t="s">
        <v>41</v>
      </c>
      <c r="B18" s="104"/>
      <c r="C18" s="4" t="s">
        <v>41</v>
      </c>
      <c r="D18" s="21"/>
      <c r="E18" s="408"/>
      <c r="G18" s="5"/>
    </row>
    <row r="19" spans="1:7" x14ac:dyDescent="0.2">
      <c r="A19" s="4" t="s">
        <v>39</v>
      </c>
      <c r="B19" s="19"/>
      <c r="C19" s="4" t="s">
        <v>39</v>
      </c>
      <c r="D19" s="21"/>
      <c r="E19" s="408"/>
      <c r="F19" s="4" t="s">
        <v>43</v>
      </c>
      <c r="G19" s="98"/>
    </row>
    <row r="20" spans="1:7" x14ac:dyDescent="0.2">
      <c r="A20" s="4" t="s">
        <v>43</v>
      </c>
      <c r="B20" s="97"/>
      <c r="C20" s="4" t="s">
        <v>43</v>
      </c>
      <c r="D20" s="98"/>
      <c r="E20" s="408"/>
      <c r="G20" s="5"/>
    </row>
    <row r="21" spans="1:7" x14ac:dyDescent="0.2">
      <c r="A21" s="4" t="s">
        <v>42</v>
      </c>
      <c r="B21" s="97"/>
      <c r="C21" s="4" t="s">
        <v>42</v>
      </c>
      <c r="D21" s="98"/>
      <c r="E21" s="408"/>
      <c r="F21" s="4" t="s">
        <v>42</v>
      </c>
      <c r="G21" s="98"/>
    </row>
    <row r="22" spans="1:7" x14ac:dyDescent="0.2">
      <c r="A22" s="4" t="s">
        <v>45</v>
      </c>
      <c r="B22" s="97"/>
      <c r="C22" s="4" t="s">
        <v>45</v>
      </c>
      <c r="D22" s="98"/>
      <c r="E22" s="408"/>
      <c r="G22" s="5"/>
    </row>
    <row r="23" spans="1:7" x14ac:dyDescent="0.2">
      <c r="A23" s="4" t="s">
        <v>46</v>
      </c>
      <c r="B23" s="19"/>
      <c r="C23" s="4" t="s">
        <v>46</v>
      </c>
      <c r="D23" s="21"/>
      <c r="E23" s="408"/>
      <c r="F23" s="4" t="s">
        <v>45</v>
      </c>
      <c r="G23" s="98"/>
    </row>
    <row r="24" spans="1:7" x14ac:dyDescent="0.2">
      <c r="A24" s="18" t="s">
        <v>44</v>
      </c>
      <c r="B24" s="20"/>
      <c r="C24" s="18" t="s">
        <v>44</v>
      </c>
      <c r="D24" s="22"/>
      <c r="E24" s="409"/>
      <c r="F24" s="18"/>
      <c r="G24" s="39"/>
    </row>
    <row r="25" spans="1:7" ht="28.5" customHeight="1" x14ac:dyDescent="0.25">
      <c r="A25" s="40" t="str">
        <f ca="1">'ambassador 3'!A1</f>
        <v>ambassador 3</v>
      </c>
      <c r="B25" s="41"/>
      <c r="C25" s="65" t="s">
        <v>22</v>
      </c>
      <c r="D25" s="42"/>
      <c r="E25" s="407" t="s">
        <v>69</v>
      </c>
      <c r="F25" s="36"/>
      <c r="G25" s="37"/>
    </row>
    <row r="26" spans="1:7" x14ac:dyDescent="0.2">
      <c r="A26" s="230" t="s">
        <v>102</v>
      </c>
      <c r="B26" s="50"/>
      <c r="C26" s="49" t="s">
        <v>45</v>
      </c>
      <c r="D26" s="111"/>
      <c r="E26" s="407"/>
      <c r="F26" s="36"/>
      <c r="G26" s="37"/>
    </row>
    <row r="27" spans="1:7" x14ac:dyDescent="0.2">
      <c r="A27" s="406" t="s">
        <v>36</v>
      </c>
      <c r="B27" s="406"/>
      <c r="C27" s="406" t="s">
        <v>37</v>
      </c>
      <c r="D27" s="406"/>
      <c r="E27" s="408"/>
      <c r="F27" s="4" t="s">
        <v>40</v>
      </c>
      <c r="G27" s="38"/>
    </row>
    <row r="28" spans="1:7" x14ac:dyDescent="0.2">
      <c r="A28" s="4" t="s">
        <v>38</v>
      </c>
      <c r="B28" s="104"/>
      <c r="C28" s="4" t="s">
        <v>38</v>
      </c>
      <c r="D28" s="21"/>
      <c r="E28" s="408"/>
      <c r="G28" s="5"/>
    </row>
    <row r="29" spans="1:7" x14ac:dyDescent="0.2">
      <c r="A29" s="4" t="s">
        <v>40</v>
      </c>
      <c r="B29" s="104"/>
      <c r="C29" s="4" t="s">
        <v>40</v>
      </c>
      <c r="D29" s="21"/>
      <c r="E29" s="408"/>
      <c r="F29" s="4" t="s">
        <v>70</v>
      </c>
      <c r="G29" s="21"/>
    </row>
    <row r="30" spans="1:7" x14ac:dyDescent="0.2">
      <c r="A30" s="4" t="s">
        <v>41</v>
      </c>
      <c r="B30" s="104"/>
      <c r="C30" s="4" t="s">
        <v>41</v>
      </c>
      <c r="D30" s="21"/>
      <c r="E30" s="408"/>
      <c r="G30" s="5"/>
    </row>
    <row r="31" spans="1:7" x14ac:dyDescent="0.2">
      <c r="A31" s="4" t="s">
        <v>39</v>
      </c>
      <c r="B31" s="19"/>
      <c r="C31" s="4" t="s">
        <v>39</v>
      </c>
      <c r="D31" s="21"/>
      <c r="E31" s="408"/>
      <c r="F31" s="4" t="s">
        <v>43</v>
      </c>
      <c r="G31" s="98"/>
    </row>
    <row r="32" spans="1:7" x14ac:dyDescent="0.2">
      <c r="A32" s="4" t="s">
        <v>43</v>
      </c>
      <c r="B32" s="97"/>
      <c r="C32" s="4" t="s">
        <v>43</v>
      </c>
      <c r="D32" s="98"/>
      <c r="E32" s="408"/>
      <c r="G32" s="5"/>
    </row>
    <row r="33" spans="1:7" x14ac:dyDescent="0.2">
      <c r="A33" s="4" t="s">
        <v>42</v>
      </c>
      <c r="B33" s="97"/>
      <c r="C33" s="4" t="s">
        <v>42</v>
      </c>
      <c r="D33" s="98"/>
      <c r="E33" s="408"/>
      <c r="F33" s="4" t="s">
        <v>42</v>
      </c>
      <c r="G33" s="98"/>
    </row>
    <row r="34" spans="1:7" x14ac:dyDescent="0.2">
      <c r="A34" s="4" t="s">
        <v>45</v>
      </c>
      <c r="B34" s="97"/>
      <c r="C34" s="4" t="s">
        <v>45</v>
      </c>
      <c r="D34" s="98"/>
      <c r="E34" s="408"/>
      <c r="G34" s="5"/>
    </row>
    <row r="35" spans="1:7" x14ac:dyDescent="0.2">
      <c r="A35" s="4" t="s">
        <v>46</v>
      </c>
      <c r="B35" s="19"/>
      <c r="C35" s="4" t="s">
        <v>46</v>
      </c>
      <c r="D35" s="21"/>
      <c r="E35" s="408"/>
      <c r="F35" s="4" t="s">
        <v>45</v>
      </c>
      <c r="G35" s="98"/>
    </row>
    <row r="36" spans="1:7" x14ac:dyDescent="0.2">
      <c r="A36" s="18" t="s">
        <v>44</v>
      </c>
      <c r="B36" s="20"/>
      <c r="C36" s="18" t="s">
        <v>44</v>
      </c>
      <c r="D36" s="22"/>
      <c r="E36" s="409"/>
      <c r="F36" s="18"/>
      <c r="G36" s="39"/>
    </row>
    <row r="37" spans="1:7" ht="28.5" customHeight="1" x14ac:dyDescent="0.25">
      <c r="A37" s="40" t="str">
        <f ca="1">'ambassador 4'!A1</f>
        <v>ambassador 4</v>
      </c>
      <c r="B37" s="41"/>
      <c r="C37" s="65" t="s">
        <v>22</v>
      </c>
      <c r="D37" s="42"/>
      <c r="E37" s="407" t="s">
        <v>69</v>
      </c>
      <c r="F37" s="36"/>
      <c r="G37" s="37"/>
    </row>
    <row r="38" spans="1:7" x14ac:dyDescent="0.2">
      <c r="A38" s="7" t="s">
        <v>102</v>
      </c>
      <c r="B38" s="50"/>
      <c r="C38" s="49" t="s">
        <v>45</v>
      </c>
      <c r="D38" s="111"/>
      <c r="E38" s="407"/>
      <c r="F38" s="36"/>
      <c r="G38" s="37"/>
    </row>
    <row r="39" spans="1:7" x14ac:dyDescent="0.2">
      <c r="A39" s="410" t="s">
        <v>36</v>
      </c>
      <c r="B39" s="410"/>
      <c r="C39" s="406" t="s">
        <v>37</v>
      </c>
      <c r="D39" s="406"/>
      <c r="E39" s="408"/>
      <c r="F39" s="4" t="s">
        <v>40</v>
      </c>
      <c r="G39" s="38"/>
    </row>
    <row r="40" spans="1:7" x14ac:dyDescent="0.2">
      <c r="A40" s="4" t="s">
        <v>38</v>
      </c>
      <c r="B40" s="104"/>
      <c r="C40" s="4" t="s">
        <v>38</v>
      </c>
      <c r="D40" s="21"/>
      <c r="E40" s="408"/>
      <c r="G40" s="5"/>
    </row>
    <row r="41" spans="1:7" x14ac:dyDescent="0.2">
      <c r="A41" s="4" t="s">
        <v>40</v>
      </c>
      <c r="B41" s="104"/>
      <c r="C41" s="4" t="s">
        <v>40</v>
      </c>
      <c r="D41" s="21"/>
      <c r="E41" s="408"/>
      <c r="F41" s="4" t="s">
        <v>70</v>
      </c>
      <c r="G41" s="21"/>
    </row>
    <row r="42" spans="1:7" x14ac:dyDescent="0.2">
      <c r="A42" s="4" t="s">
        <v>41</v>
      </c>
      <c r="B42" s="104"/>
      <c r="C42" s="4" t="s">
        <v>41</v>
      </c>
      <c r="D42" s="21"/>
      <c r="E42" s="408"/>
      <c r="G42" s="5"/>
    </row>
    <row r="43" spans="1:7" x14ac:dyDescent="0.2">
      <c r="A43" s="4" t="s">
        <v>39</v>
      </c>
      <c r="B43" s="104"/>
      <c r="C43" s="4" t="s">
        <v>39</v>
      </c>
      <c r="D43" s="21"/>
      <c r="E43" s="408"/>
      <c r="F43" s="4" t="s">
        <v>43</v>
      </c>
      <c r="G43" s="98"/>
    </row>
    <row r="44" spans="1:7" x14ac:dyDescent="0.2">
      <c r="A44" s="4" t="s">
        <v>43</v>
      </c>
      <c r="B44" s="97"/>
      <c r="C44" s="4" t="s">
        <v>43</v>
      </c>
      <c r="D44" s="98"/>
      <c r="E44" s="408"/>
      <c r="G44" s="5"/>
    </row>
    <row r="45" spans="1:7" x14ac:dyDescent="0.2">
      <c r="A45" s="4" t="s">
        <v>42</v>
      </c>
      <c r="B45" s="97"/>
      <c r="C45" s="4" t="s">
        <v>42</v>
      </c>
      <c r="D45" s="98"/>
      <c r="E45" s="408"/>
      <c r="F45" s="4" t="s">
        <v>42</v>
      </c>
      <c r="G45" s="98"/>
    </row>
    <row r="46" spans="1:7" x14ac:dyDescent="0.2">
      <c r="A46" s="4" t="s">
        <v>45</v>
      </c>
      <c r="B46" s="97"/>
      <c r="C46" s="4" t="s">
        <v>45</v>
      </c>
      <c r="D46" s="98"/>
      <c r="E46" s="408"/>
      <c r="G46" s="5"/>
    </row>
    <row r="47" spans="1:7" x14ac:dyDescent="0.2">
      <c r="A47" s="4" t="s">
        <v>46</v>
      </c>
      <c r="B47" s="19"/>
      <c r="C47" s="4" t="s">
        <v>46</v>
      </c>
      <c r="D47" s="21"/>
      <c r="E47" s="408"/>
      <c r="F47" s="4" t="s">
        <v>45</v>
      </c>
      <c r="G47" s="98"/>
    </row>
    <row r="48" spans="1:7" x14ac:dyDescent="0.2">
      <c r="A48" s="18" t="s">
        <v>44</v>
      </c>
      <c r="B48" s="20"/>
      <c r="C48" s="18" t="s">
        <v>44</v>
      </c>
      <c r="D48" s="22"/>
      <c r="E48" s="409"/>
      <c r="F48" s="18"/>
      <c r="G48" s="39"/>
    </row>
    <row r="49" spans="1:7" ht="28.5" customHeight="1" x14ac:dyDescent="0.25">
      <c r="A49" s="40" t="str">
        <f ca="1">'ambassador 5'!A1</f>
        <v>ambassador 5</v>
      </c>
      <c r="B49" s="41"/>
      <c r="C49" s="65" t="s">
        <v>22</v>
      </c>
      <c r="D49" s="43"/>
      <c r="E49" s="407" t="s">
        <v>69</v>
      </c>
      <c r="F49" s="36"/>
      <c r="G49" s="37"/>
    </row>
    <row r="50" spans="1:7" x14ac:dyDescent="0.2">
      <c r="A50" s="7" t="s">
        <v>102</v>
      </c>
      <c r="B50" s="318" t="s">
        <v>177</v>
      </c>
      <c r="C50" s="49" t="s">
        <v>45</v>
      </c>
      <c r="D50" s="111"/>
      <c r="E50" s="407"/>
      <c r="F50" s="36"/>
      <c r="G50" s="37"/>
    </row>
    <row r="51" spans="1:7" x14ac:dyDescent="0.2">
      <c r="A51" s="406" t="s">
        <v>36</v>
      </c>
      <c r="B51" s="406"/>
      <c r="C51" s="406" t="s">
        <v>37</v>
      </c>
      <c r="D51" s="406"/>
      <c r="E51" s="408"/>
      <c r="F51" s="4" t="s">
        <v>40</v>
      </c>
      <c r="G51" s="38"/>
    </row>
    <row r="52" spans="1:7" x14ac:dyDescent="0.2">
      <c r="A52" s="4" t="s">
        <v>38</v>
      </c>
      <c r="B52" s="104"/>
      <c r="C52" s="4" t="s">
        <v>38</v>
      </c>
      <c r="D52" s="21"/>
      <c r="E52" s="408"/>
      <c r="G52" s="5"/>
    </row>
    <row r="53" spans="1:7" x14ac:dyDescent="0.2">
      <c r="A53" s="4" t="s">
        <v>40</v>
      </c>
      <c r="B53" s="104"/>
      <c r="C53" s="4" t="s">
        <v>40</v>
      </c>
      <c r="D53" s="21"/>
      <c r="E53" s="408"/>
      <c r="F53" s="4" t="s">
        <v>70</v>
      </c>
      <c r="G53" s="21"/>
    </row>
    <row r="54" spans="1:7" x14ac:dyDescent="0.2">
      <c r="A54" s="4" t="s">
        <v>41</v>
      </c>
      <c r="B54" s="104"/>
      <c r="C54" s="4" t="s">
        <v>41</v>
      </c>
      <c r="D54" s="21"/>
      <c r="E54" s="408"/>
      <c r="G54" s="5"/>
    </row>
    <row r="55" spans="1:7" x14ac:dyDescent="0.2">
      <c r="A55" s="4" t="s">
        <v>39</v>
      </c>
      <c r="B55" s="104"/>
      <c r="C55" s="4" t="s">
        <v>39</v>
      </c>
      <c r="D55" s="21"/>
      <c r="E55" s="408"/>
      <c r="F55" s="4" t="s">
        <v>43</v>
      </c>
      <c r="G55" s="98"/>
    </row>
    <row r="56" spans="1:7" x14ac:dyDescent="0.2">
      <c r="A56" s="4" t="s">
        <v>43</v>
      </c>
      <c r="B56" s="97"/>
      <c r="C56" s="4" t="s">
        <v>43</v>
      </c>
      <c r="D56" s="98"/>
      <c r="E56" s="408"/>
      <c r="G56" s="5"/>
    </row>
    <row r="57" spans="1:7" x14ac:dyDescent="0.2">
      <c r="A57" s="4" t="s">
        <v>42</v>
      </c>
      <c r="B57" s="97"/>
      <c r="C57" s="4" t="s">
        <v>42</v>
      </c>
      <c r="D57" s="98"/>
      <c r="E57" s="408"/>
      <c r="F57" s="4" t="s">
        <v>42</v>
      </c>
      <c r="G57" s="98"/>
    </row>
    <row r="58" spans="1:7" x14ac:dyDescent="0.2">
      <c r="A58" s="4" t="s">
        <v>45</v>
      </c>
      <c r="B58" s="97"/>
      <c r="C58" s="4" t="s">
        <v>45</v>
      </c>
      <c r="D58" s="98"/>
      <c r="E58" s="408"/>
      <c r="G58" s="5"/>
    </row>
    <row r="59" spans="1:7" x14ac:dyDescent="0.2">
      <c r="A59" s="4" t="s">
        <v>46</v>
      </c>
      <c r="B59" s="19"/>
      <c r="C59" s="4" t="s">
        <v>46</v>
      </c>
      <c r="D59" s="21"/>
      <c r="E59" s="408"/>
      <c r="F59" s="4" t="s">
        <v>45</v>
      </c>
      <c r="G59" s="98"/>
    </row>
    <row r="60" spans="1:7" x14ac:dyDescent="0.2">
      <c r="A60" s="18" t="s">
        <v>44</v>
      </c>
      <c r="B60" s="20"/>
      <c r="C60" s="18" t="s">
        <v>44</v>
      </c>
      <c r="D60" s="22"/>
      <c r="E60" s="409"/>
      <c r="F60" s="18"/>
      <c r="G60" s="39"/>
    </row>
    <row r="61" spans="1:7" ht="28.5" customHeight="1" x14ac:dyDescent="0.25">
      <c r="A61" s="40" t="str">
        <f ca="1">'ambassador 6'!A1</f>
        <v>ambassador 6</v>
      </c>
      <c r="B61" s="41" t="s">
        <v>21</v>
      </c>
      <c r="C61" s="65" t="s">
        <v>22</v>
      </c>
      <c r="D61" s="42"/>
      <c r="E61" s="407" t="s">
        <v>69</v>
      </c>
      <c r="F61" s="36"/>
      <c r="G61" s="37"/>
    </row>
    <row r="62" spans="1:7" x14ac:dyDescent="0.2">
      <c r="A62" s="7" t="s">
        <v>102</v>
      </c>
      <c r="B62" s="50"/>
      <c r="C62" s="49" t="s">
        <v>45</v>
      </c>
      <c r="D62" s="111"/>
      <c r="E62" s="407"/>
      <c r="F62" s="36"/>
      <c r="G62" s="37"/>
    </row>
    <row r="63" spans="1:7" x14ac:dyDescent="0.2">
      <c r="A63" s="406" t="s">
        <v>36</v>
      </c>
      <c r="B63" s="406"/>
      <c r="C63" s="406" t="s">
        <v>37</v>
      </c>
      <c r="D63" s="406"/>
      <c r="E63" s="408"/>
      <c r="F63" s="4" t="s">
        <v>40</v>
      </c>
      <c r="G63" s="38"/>
    </row>
    <row r="64" spans="1:7" x14ac:dyDescent="0.2">
      <c r="A64" s="4" t="s">
        <v>38</v>
      </c>
      <c r="B64" s="104"/>
      <c r="C64" s="4" t="s">
        <v>38</v>
      </c>
      <c r="D64" s="21"/>
      <c r="E64" s="408"/>
      <c r="G64" s="5"/>
    </row>
    <row r="65" spans="1:7" x14ac:dyDescent="0.2">
      <c r="A65" s="4" t="s">
        <v>40</v>
      </c>
      <c r="B65" s="104"/>
      <c r="C65" s="4" t="s">
        <v>40</v>
      </c>
      <c r="D65" s="21"/>
      <c r="E65" s="408"/>
      <c r="F65" s="4" t="s">
        <v>70</v>
      </c>
      <c r="G65" s="21"/>
    </row>
    <row r="66" spans="1:7" x14ac:dyDescent="0.2">
      <c r="A66" s="4" t="s">
        <v>41</v>
      </c>
      <c r="B66" s="104"/>
      <c r="C66" s="4" t="s">
        <v>41</v>
      </c>
      <c r="D66" s="21"/>
      <c r="E66" s="408"/>
      <c r="G66" s="5"/>
    </row>
    <row r="67" spans="1:7" x14ac:dyDescent="0.2">
      <c r="A67" s="4" t="s">
        <v>39</v>
      </c>
      <c r="B67" s="19"/>
      <c r="C67" s="4" t="s">
        <v>39</v>
      </c>
      <c r="D67" s="21"/>
      <c r="E67" s="408"/>
      <c r="F67" s="4" t="s">
        <v>43</v>
      </c>
      <c r="G67" s="98"/>
    </row>
    <row r="68" spans="1:7" x14ac:dyDescent="0.2">
      <c r="A68" s="4" t="s">
        <v>43</v>
      </c>
      <c r="B68" s="97"/>
      <c r="C68" s="4" t="s">
        <v>43</v>
      </c>
      <c r="D68" s="98"/>
      <c r="E68" s="408"/>
      <c r="G68" s="5"/>
    </row>
    <row r="69" spans="1:7" x14ac:dyDescent="0.2">
      <c r="A69" s="4" t="s">
        <v>42</v>
      </c>
      <c r="B69" s="97"/>
      <c r="C69" s="4" t="s">
        <v>42</v>
      </c>
      <c r="D69" s="98"/>
      <c r="E69" s="408"/>
      <c r="F69" s="4" t="s">
        <v>42</v>
      </c>
      <c r="G69" s="98"/>
    </row>
    <row r="70" spans="1:7" x14ac:dyDescent="0.2">
      <c r="A70" s="4" t="s">
        <v>45</v>
      </c>
      <c r="B70" s="97"/>
      <c r="C70" s="4" t="s">
        <v>45</v>
      </c>
      <c r="D70" s="98"/>
      <c r="E70" s="408"/>
      <c r="G70" s="5"/>
    </row>
    <row r="71" spans="1:7" x14ac:dyDescent="0.2">
      <c r="A71" s="4" t="s">
        <v>46</v>
      </c>
      <c r="B71" s="19"/>
      <c r="C71" s="4" t="s">
        <v>46</v>
      </c>
      <c r="D71" s="21"/>
      <c r="E71" s="408"/>
      <c r="F71" s="4" t="s">
        <v>45</v>
      </c>
      <c r="G71" s="98"/>
    </row>
    <row r="72" spans="1:7" x14ac:dyDescent="0.2">
      <c r="A72" s="18" t="s">
        <v>44</v>
      </c>
      <c r="B72" s="20"/>
      <c r="C72" s="18" t="s">
        <v>44</v>
      </c>
      <c r="D72" s="22"/>
      <c r="E72" s="409"/>
      <c r="F72" s="18"/>
      <c r="G72" s="39"/>
    </row>
    <row r="73" spans="1:7" ht="28.5" customHeight="1" x14ac:dyDescent="0.25">
      <c r="A73" s="40" t="str">
        <f ca="1">'ambassador 7'!A1</f>
        <v>ambassador 7</v>
      </c>
      <c r="B73" s="41" t="s">
        <v>21</v>
      </c>
      <c r="C73" s="65" t="s">
        <v>22</v>
      </c>
      <c r="D73" s="42"/>
      <c r="E73" s="407" t="s">
        <v>69</v>
      </c>
      <c r="F73" s="36"/>
      <c r="G73" s="37"/>
    </row>
    <row r="74" spans="1:7" x14ac:dyDescent="0.2">
      <c r="A74" s="7" t="s">
        <v>102</v>
      </c>
      <c r="B74" s="50"/>
      <c r="C74" s="49" t="s">
        <v>45</v>
      </c>
      <c r="D74" s="111"/>
      <c r="E74" s="407"/>
      <c r="F74" s="36"/>
      <c r="G74" s="37"/>
    </row>
    <row r="75" spans="1:7" x14ac:dyDescent="0.2">
      <c r="A75" s="406" t="s">
        <v>36</v>
      </c>
      <c r="B75" s="406"/>
      <c r="C75" s="406" t="s">
        <v>37</v>
      </c>
      <c r="D75" s="406"/>
      <c r="E75" s="408"/>
      <c r="F75" s="4" t="s">
        <v>40</v>
      </c>
      <c r="G75" s="38"/>
    </row>
    <row r="76" spans="1:7" x14ac:dyDescent="0.2">
      <c r="A76" s="4" t="s">
        <v>38</v>
      </c>
      <c r="B76" s="104"/>
      <c r="C76" s="4" t="s">
        <v>38</v>
      </c>
      <c r="D76" s="21"/>
      <c r="E76" s="408"/>
      <c r="G76" s="5"/>
    </row>
    <row r="77" spans="1:7" x14ac:dyDescent="0.2">
      <c r="A77" s="4" t="s">
        <v>40</v>
      </c>
      <c r="B77" s="104"/>
      <c r="C77" s="4" t="s">
        <v>40</v>
      </c>
      <c r="D77" s="21"/>
      <c r="E77" s="408"/>
      <c r="F77" s="4" t="s">
        <v>70</v>
      </c>
      <c r="G77" s="21"/>
    </row>
    <row r="78" spans="1:7" x14ac:dyDescent="0.2">
      <c r="A78" s="4" t="s">
        <v>41</v>
      </c>
      <c r="B78" s="104"/>
      <c r="C78" s="4" t="s">
        <v>41</v>
      </c>
      <c r="D78" s="21"/>
      <c r="E78" s="408"/>
      <c r="G78" s="5"/>
    </row>
    <row r="79" spans="1:7" x14ac:dyDescent="0.2">
      <c r="A79" s="4" t="s">
        <v>39</v>
      </c>
      <c r="B79" s="104"/>
      <c r="C79" s="4" t="s">
        <v>39</v>
      </c>
      <c r="D79" s="21"/>
      <c r="E79" s="408"/>
      <c r="F79" s="4" t="s">
        <v>43</v>
      </c>
      <c r="G79" s="98"/>
    </row>
    <row r="80" spans="1:7" x14ac:dyDescent="0.2">
      <c r="A80" s="4" t="s">
        <v>43</v>
      </c>
      <c r="B80" s="97"/>
      <c r="C80" s="4" t="s">
        <v>43</v>
      </c>
      <c r="D80" s="98"/>
      <c r="E80" s="408"/>
      <c r="G80" s="5"/>
    </row>
    <row r="81" spans="1:7" x14ac:dyDescent="0.2">
      <c r="A81" s="4" t="s">
        <v>42</v>
      </c>
      <c r="B81" s="97"/>
      <c r="C81" s="4" t="s">
        <v>42</v>
      </c>
      <c r="D81" s="98"/>
      <c r="E81" s="408"/>
      <c r="F81" s="4" t="s">
        <v>42</v>
      </c>
      <c r="G81" s="98"/>
    </row>
    <row r="82" spans="1:7" x14ac:dyDescent="0.2">
      <c r="A82" s="4" t="s">
        <v>45</v>
      </c>
      <c r="B82" s="97"/>
      <c r="C82" s="4" t="s">
        <v>45</v>
      </c>
      <c r="D82" s="98"/>
      <c r="E82" s="408"/>
      <c r="G82" s="5"/>
    </row>
    <row r="83" spans="1:7" x14ac:dyDescent="0.2">
      <c r="A83" s="4" t="s">
        <v>46</v>
      </c>
      <c r="B83" s="19"/>
      <c r="C83" s="4" t="s">
        <v>46</v>
      </c>
      <c r="D83" s="21"/>
      <c r="E83" s="408"/>
      <c r="F83" s="4" t="s">
        <v>45</v>
      </c>
      <c r="G83" s="98"/>
    </row>
    <row r="84" spans="1:7" x14ac:dyDescent="0.2">
      <c r="A84" s="18" t="s">
        <v>44</v>
      </c>
      <c r="B84" s="20"/>
      <c r="C84" s="18" t="s">
        <v>44</v>
      </c>
      <c r="D84" s="22"/>
      <c r="E84" s="409"/>
      <c r="F84" s="18"/>
      <c r="G84" s="39"/>
    </row>
    <row r="85" spans="1:7" ht="28.5" customHeight="1" x14ac:dyDescent="0.25">
      <c r="A85" s="40" t="str">
        <f ca="1">'ambassador 8'!A1</f>
        <v>ambassador 8</v>
      </c>
      <c r="B85" s="41" t="s">
        <v>21</v>
      </c>
      <c r="C85" s="65" t="s">
        <v>22</v>
      </c>
      <c r="D85" s="42"/>
      <c r="E85" s="407" t="s">
        <v>69</v>
      </c>
      <c r="F85" s="36"/>
      <c r="G85" s="37"/>
    </row>
    <row r="86" spans="1:7" x14ac:dyDescent="0.2">
      <c r="A86" s="7" t="s">
        <v>102</v>
      </c>
      <c r="B86" s="50"/>
      <c r="C86" s="49" t="s">
        <v>45</v>
      </c>
      <c r="D86" s="111"/>
      <c r="E86" s="407"/>
      <c r="F86" s="36"/>
      <c r="G86" s="37"/>
    </row>
    <row r="87" spans="1:7" x14ac:dyDescent="0.2">
      <c r="A87" s="406" t="s">
        <v>36</v>
      </c>
      <c r="B87" s="406"/>
      <c r="C87" s="406" t="s">
        <v>37</v>
      </c>
      <c r="D87" s="406"/>
      <c r="E87" s="408"/>
      <c r="F87" s="4" t="s">
        <v>40</v>
      </c>
      <c r="G87" s="38"/>
    </row>
    <row r="88" spans="1:7" x14ac:dyDescent="0.2">
      <c r="A88" s="4" t="s">
        <v>38</v>
      </c>
      <c r="B88" s="104"/>
      <c r="C88" s="4" t="s">
        <v>38</v>
      </c>
      <c r="D88" s="21"/>
      <c r="E88" s="408"/>
      <c r="G88" s="5"/>
    </row>
    <row r="89" spans="1:7" x14ac:dyDescent="0.2">
      <c r="A89" s="4" t="s">
        <v>40</v>
      </c>
      <c r="B89" s="104"/>
      <c r="C89" s="4" t="s">
        <v>40</v>
      </c>
      <c r="D89" s="21"/>
      <c r="E89" s="408"/>
      <c r="F89" s="4" t="s">
        <v>70</v>
      </c>
      <c r="G89" s="21"/>
    </row>
    <row r="90" spans="1:7" x14ac:dyDescent="0.2">
      <c r="A90" s="4" t="s">
        <v>41</v>
      </c>
      <c r="B90" s="104"/>
      <c r="C90" s="4" t="s">
        <v>41</v>
      </c>
      <c r="D90" s="21"/>
      <c r="E90" s="408"/>
      <c r="G90" s="5"/>
    </row>
    <row r="91" spans="1:7" x14ac:dyDescent="0.2">
      <c r="A91" s="4" t="s">
        <v>39</v>
      </c>
      <c r="B91" s="104"/>
      <c r="C91" s="4" t="s">
        <v>39</v>
      </c>
      <c r="D91" s="21"/>
      <c r="E91" s="408"/>
      <c r="F91" s="4" t="s">
        <v>43</v>
      </c>
      <c r="G91" s="98"/>
    </row>
    <row r="92" spans="1:7" x14ac:dyDescent="0.2">
      <c r="A92" s="4" t="s">
        <v>43</v>
      </c>
      <c r="B92" s="97"/>
      <c r="C92" s="4" t="s">
        <v>43</v>
      </c>
      <c r="D92" s="98"/>
      <c r="E92" s="408"/>
      <c r="G92" s="5"/>
    </row>
    <row r="93" spans="1:7" x14ac:dyDescent="0.2">
      <c r="A93" s="4" t="s">
        <v>42</v>
      </c>
      <c r="B93" s="97"/>
      <c r="C93" s="4" t="s">
        <v>42</v>
      </c>
      <c r="D93" s="98"/>
      <c r="E93" s="408"/>
      <c r="F93" s="4" t="s">
        <v>42</v>
      </c>
      <c r="G93" s="98"/>
    </row>
    <row r="94" spans="1:7" x14ac:dyDescent="0.2">
      <c r="A94" s="4" t="s">
        <v>45</v>
      </c>
      <c r="B94" s="97"/>
      <c r="C94" s="4" t="s">
        <v>45</v>
      </c>
      <c r="D94" s="98"/>
      <c r="E94" s="408"/>
      <c r="G94" s="5"/>
    </row>
    <row r="95" spans="1:7" x14ac:dyDescent="0.2">
      <c r="A95" s="4" t="s">
        <v>46</v>
      </c>
      <c r="B95" s="19"/>
      <c r="C95" s="4" t="s">
        <v>46</v>
      </c>
      <c r="D95" s="21"/>
      <c r="E95" s="408"/>
      <c r="F95" s="4" t="s">
        <v>45</v>
      </c>
      <c r="G95" s="98"/>
    </row>
    <row r="96" spans="1:7" x14ac:dyDescent="0.2">
      <c r="A96" s="18" t="s">
        <v>44</v>
      </c>
      <c r="B96" s="20"/>
      <c r="C96" s="18" t="s">
        <v>44</v>
      </c>
      <c r="D96" s="22"/>
      <c r="E96" s="409"/>
      <c r="F96" s="18"/>
      <c r="G96" s="39"/>
    </row>
    <row r="97" spans="1:7" ht="28.5" customHeight="1" x14ac:dyDescent="0.25">
      <c r="A97" s="40" t="str">
        <f ca="1">'ambassador 9'!A1</f>
        <v>ambassador 9</v>
      </c>
      <c r="B97" s="41" t="s">
        <v>21</v>
      </c>
      <c r="C97" s="65" t="s">
        <v>22</v>
      </c>
      <c r="D97" s="42"/>
      <c r="E97" s="407" t="s">
        <v>69</v>
      </c>
      <c r="F97" s="36"/>
      <c r="G97" s="37"/>
    </row>
    <row r="98" spans="1:7" x14ac:dyDescent="0.2">
      <c r="A98" s="7" t="s">
        <v>102</v>
      </c>
      <c r="B98" s="50"/>
      <c r="C98" s="49" t="s">
        <v>45</v>
      </c>
      <c r="D98" s="111"/>
      <c r="E98" s="407"/>
      <c r="F98" s="36"/>
      <c r="G98" s="37"/>
    </row>
    <row r="99" spans="1:7" x14ac:dyDescent="0.2">
      <c r="A99" s="406" t="s">
        <v>36</v>
      </c>
      <c r="B99" s="406"/>
      <c r="C99" s="406" t="s">
        <v>37</v>
      </c>
      <c r="D99" s="406"/>
      <c r="E99" s="408"/>
      <c r="F99" s="4" t="s">
        <v>40</v>
      </c>
      <c r="G99" s="38"/>
    </row>
    <row r="100" spans="1:7" x14ac:dyDescent="0.2">
      <c r="A100" s="4" t="s">
        <v>38</v>
      </c>
      <c r="B100" s="104"/>
      <c r="C100" s="4" t="s">
        <v>38</v>
      </c>
      <c r="D100" s="21"/>
      <c r="E100" s="408"/>
      <c r="G100" s="5"/>
    </row>
    <row r="101" spans="1:7" x14ac:dyDescent="0.2">
      <c r="A101" s="4" t="s">
        <v>40</v>
      </c>
      <c r="B101" s="104"/>
      <c r="C101" s="4" t="s">
        <v>40</v>
      </c>
      <c r="D101" s="21"/>
      <c r="E101" s="408"/>
      <c r="F101" s="4" t="s">
        <v>70</v>
      </c>
      <c r="G101" s="21"/>
    </row>
    <row r="102" spans="1:7" x14ac:dyDescent="0.2">
      <c r="A102" s="4" t="s">
        <v>41</v>
      </c>
      <c r="B102" s="104"/>
      <c r="C102" s="4" t="s">
        <v>41</v>
      </c>
      <c r="D102" s="21"/>
      <c r="E102" s="408"/>
      <c r="G102" s="5"/>
    </row>
    <row r="103" spans="1:7" x14ac:dyDescent="0.2">
      <c r="A103" s="4" t="s">
        <v>39</v>
      </c>
      <c r="B103" s="19"/>
      <c r="C103" s="4" t="s">
        <v>39</v>
      </c>
      <c r="D103" s="21"/>
      <c r="E103" s="408"/>
      <c r="F103" s="4" t="s">
        <v>43</v>
      </c>
      <c r="G103" s="98"/>
    </row>
    <row r="104" spans="1:7" x14ac:dyDescent="0.2">
      <c r="A104" s="4" t="s">
        <v>43</v>
      </c>
      <c r="B104" s="97"/>
      <c r="C104" s="4" t="s">
        <v>43</v>
      </c>
      <c r="D104" s="98"/>
      <c r="E104" s="408"/>
      <c r="G104" s="5"/>
    </row>
    <row r="105" spans="1:7" x14ac:dyDescent="0.2">
      <c r="A105" s="4" t="s">
        <v>42</v>
      </c>
      <c r="B105" s="97"/>
      <c r="C105" s="4" t="s">
        <v>42</v>
      </c>
      <c r="D105" s="98"/>
      <c r="E105" s="408"/>
      <c r="F105" s="4" t="s">
        <v>42</v>
      </c>
      <c r="G105" s="98"/>
    </row>
    <row r="106" spans="1:7" x14ac:dyDescent="0.2">
      <c r="A106" s="4" t="s">
        <v>45</v>
      </c>
      <c r="B106" s="97"/>
      <c r="C106" s="4" t="s">
        <v>45</v>
      </c>
      <c r="D106" s="98"/>
      <c r="E106" s="408"/>
      <c r="G106" s="5"/>
    </row>
    <row r="107" spans="1:7" x14ac:dyDescent="0.2">
      <c r="A107" s="4" t="s">
        <v>46</v>
      </c>
      <c r="B107" s="19"/>
      <c r="C107" s="4" t="s">
        <v>46</v>
      </c>
      <c r="D107" s="21"/>
      <c r="E107" s="408"/>
      <c r="F107" s="4" t="s">
        <v>45</v>
      </c>
      <c r="G107" s="98"/>
    </row>
    <row r="108" spans="1:7" x14ac:dyDescent="0.2">
      <c r="A108" s="18" t="s">
        <v>44</v>
      </c>
      <c r="B108" s="20"/>
      <c r="C108" s="18" t="s">
        <v>44</v>
      </c>
      <c r="D108" s="22"/>
      <c r="E108" s="409"/>
      <c r="F108" s="18"/>
      <c r="G108" s="39"/>
    </row>
    <row r="109" spans="1:7" ht="28.5" customHeight="1" x14ac:dyDescent="0.25">
      <c r="A109" s="40" t="str">
        <f ca="1">'ambassador 10'!A1</f>
        <v>ambassador 10</v>
      </c>
      <c r="B109" s="41" t="s">
        <v>21</v>
      </c>
      <c r="C109" s="65" t="s">
        <v>22</v>
      </c>
      <c r="D109" s="42"/>
      <c r="E109" s="407" t="s">
        <v>69</v>
      </c>
      <c r="F109" s="36"/>
      <c r="G109" s="37"/>
    </row>
    <row r="110" spans="1:7" x14ac:dyDescent="0.2">
      <c r="A110" s="7" t="s">
        <v>102</v>
      </c>
      <c r="B110" s="50"/>
      <c r="C110" s="49" t="s">
        <v>45</v>
      </c>
      <c r="D110" s="111"/>
      <c r="E110" s="407"/>
      <c r="F110" s="36"/>
      <c r="G110" s="37"/>
    </row>
    <row r="111" spans="1:7" x14ac:dyDescent="0.2">
      <c r="A111" s="406" t="s">
        <v>36</v>
      </c>
      <c r="B111" s="406"/>
      <c r="C111" s="406" t="s">
        <v>37</v>
      </c>
      <c r="D111" s="406"/>
      <c r="E111" s="408"/>
      <c r="F111" s="4" t="s">
        <v>40</v>
      </c>
      <c r="G111" s="38"/>
    </row>
    <row r="112" spans="1:7" x14ac:dyDescent="0.2">
      <c r="A112" s="4" t="s">
        <v>38</v>
      </c>
      <c r="B112" s="104"/>
      <c r="C112" s="4" t="s">
        <v>38</v>
      </c>
      <c r="D112" s="21"/>
      <c r="E112" s="408"/>
      <c r="G112" s="5"/>
    </row>
    <row r="113" spans="1:7" x14ac:dyDescent="0.2">
      <c r="A113" s="4" t="s">
        <v>40</v>
      </c>
      <c r="B113" s="104"/>
      <c r="C113" s="4" t="s">
        <v>40</v>
      </c>
      <c r="D113" s="21"/>
      <c r="E113" s="408"/>
      <c r="F113" s="4" t="s">
        <v>70</v>
      </c>
      <c r="G113" s="21"/>
    </row>
    <row r="114" spans="1:7" x14ac:dyDescent="0.2">
      <c r="A114" s="4" t="s">
        <v>41</v>
      </c>
      <c r="B114" s="104"/>
      <c r="C114" s="4" t="s">
        <v>41</v>
      </c>
      <c r="D114" s="21"/>
      <c r="E114" s="408"/>
      <c r="G114" s="5"/>
    </row>
    <row r="115" spans="1:7" x14ac:dyDescent="0.2">
      <c r="A115" s="4" t="s">
        <v>39</v>
      </c>
      <c r="B115" s="19"/>
      <c r="C115" s="4" t="s">
        <v>39</v>
      </c>
      <c r="D115" s="21"/>
      <c r="E115" s="408"/>
      <c r="F115" s="4" t="s">
        <v>43</v>
      </c>
      <c r="G115" s="98"/>
    </row>
    <row r="116" spans="1:7" x14ac:dyDescent="0.2">
      <c r="A116" s="4" t="s">
        <v>43</v>
      </c>
      <c r="B116" s="97"/>
      <c r="C116" s="4" t="s">
        <v>43</v>
      </c>
      <c r="D116" s="98"/>
      <c r="E116" s="408"/>
      <c r="G116" s="5"/>
    </row>
    <row r="117" spans="1:7" x14ac:dyDescent="0.2">
      <c r="A117" s="4" t="s">
        <v>42</v>
      </c>
      <c r="B117" s="97"/>
      <c r="C117" s="4" t="s">
        <v>42</v>
      </c>
      <c r="D117" s="98"/>
      <c r="E117" s="408"/>
      <c r="F117" s="4" t="s">
        <v>42</v>
      </c>
      <c r="G117" s="98"/>
    </row>
    <row r="118" spans="1:7" x14ac:dyDescent="0.2">
      <c r="A118" s="4" t="s">
        <v>45</v>
      </c>
      <c r="B118" s="97"/>
      <c r="C118" s="4" t="s">
        <v>45</v>
      </c>
      <c r="D118" s="98"/>
      <c r="E118" s="408"/>
      <c r="G118" s="5"/>
    </row>
    <row r="119" spans="1:7" x14ac:dyDescent="0.2">
      <c r="A119" s="4" t="s">
        <v>46</v>
      </c>
      <c r="B119" s="19"/>
      <c r="C119" s="4" t="s">
        <v>46</v>
      </c>
      <c r="D119" s="21"/>
      <c r="E119" s="408"/>
      <c r="F119" s="4" t="s">
        <v>45</v>
      </c>
      <c r="G119" s="98"/>
    </row>
    <row r="120" spans="1:7" x14ac:dyDescent="0.2">
      <c r="A120" s="18" t="s">
        <v>44</v>
      </c>
      <c r="B120" s="20"/>
      <c r="C120" s="18" t="s">
        <v>44</v>
      </c>
      <c r="D120" s="22"/>
      <c r="E120" s="409"/>
      <c r="F120" s="18"/>
      <c r="G120" s="39"/>
    </row>
    <row r="121" spans="1:7" ht="28.5" customHeight="1" x14ac:dyDescent="0.25">
      <c r="A121" s="40" t="str">
        <f ca="1">'ambassador 11'!A1</f>
        <v>ambassador 11</v>
      </c>
      <c r="B121" s="41" t="s">
        <v>21</v>
      </c>
      <c r="C121" s="65" t="s">
        <v>22</v>
      </c>
      <c r="D121" s="42"/>
      <c r="E121" s="407" t="s">
        <v>69</v>
      </c>
      <c r="F121" s="36"/>
      <c r="G121" s="37"/>
    </row>
    <row r="122" spans="1:7" x14ac:dyDescent="0.2">
      <c r="A122" s="7" t="s">
        <v>102</v>
      </c>
      <c r="B122" s="50"/>
      <c r="C122" s="49" t="s">
        <v>45</v>
      </c>
      <c r="D122" s="111"/>
      <c r="E122" s="407"/>
      <c r="F122" s="36"/>
      <c r="G122" s="37"/>
    </row>
    <row r="123" spans="1:7" x14ac:dyDescent="0.2">
      <c r="A123" s="406" t="s">
        <v>36</v>
      </c>
      <c r="B123" s="406"/>
      <c r="C123" s="406" t="s">
        <v>37</v>
      </c>
      <c r="D123" s="406"/>
      <c r="E123" s="408"/>
      <c r="F123" s="4" t="s">
        <v>40</v>
      </c>
      <c r="G123" s="38"/>
    </row>
    <row r="124" spans="1:7" x14ac:dyDescent="0.2">
      <c r="A124" s="4" t="s">
        <v>38</v>
      </c>
      <c r="B124" s="104"/>
      <c r="C124" s="4" t="s">
        <v>38</v>
      </c>
      <c r="D124" s="21"/>
      <c r="E124" s="408"/>
      <c r="G124" s="5"/>
    </row>
    <row r="125" spans="1:7" x14ac:dyDescent="0.2">
      <c r="A125" s="4" t="s">
        <v>40</v>
      </c>
      <c r="B125" s="104"/>
      <c r="C125" s="4" t="s">
        <v>40</v>
      </c>
      <c r="D125" s="21"/>
      <c r="E125" s="408"/>
      <c r="F125" s="4" t="s">
        <v>70</v>
      </c>
      <c r="G125" s="21"/>
    </row>
    <row r="126" spans="1:7" x14ac:dyDescent="0.2">
      <c r="A126" s="4" t="s">
        <v>41</v>
      </c>
      <c r="B126" s="104"/>
      <c r="C126" s="4" t="s">
        <v>41</v>
      </c>
      <c r="D126" s="21"/>
      <c r="E126" s="408"/>
      <c r="G126" s="5"/>
    </row>
    <row r="127" spans="1:7" x14ac:dyDescent="0.2">
      <c r="A127" s="4" t="s">
        <v>39</v>
      </c>
      <c r="B127" s="104"/>
      <c r="C127" s="4" t="s">
        <v>39</v>
      </c>
      <c r="D127" s="21"/>
      <c r="E127" s="408"/>
      <c r="F127" s="4" t="s">
        <v>43</v>
      </c>
      <c r="G127" s="98"/>
    </row>
    <row r="128" spans="1:7" x14ac:dyDescent="0.2">
      <c r="A128" s="4" t="s">
        <v>43</v>
      </c>
      <c r="B128" s="97"/>
      <c r="C128" s="4" t="s">
        <v>43</v>
      </c>
      <c r="D128" s="98"/>
      <c r="E128" s="408"/>
      <c r="G128" s="5"/>
    </row>
    <row r="129" spans="1:7" x14ac:dyDescent="0.2">
      <c r="A129" s="4" t="s">
        <v>42</v>
      </c>
      <c r="B129" s="97"/>
      <c r="C129" s="4" t="s">
        <v>42</v>
      </c>
      <c r="D129" s="98"/>
      <c r="E129" s="408"/>
      <c r="F129" s="4" t="s">
        <v>42</v>
      </c>
      <c r="G129" s="98"/>
    </row>
    <row r="130" spans="1:7" x14ac:dyDescent="0.2">
      <c r="A130" s="4" t="s">
        <v>45</v>
      </c>
      <c r="B130" s="97"/>
      <c r="C130" s="4" t="s">
        <v>45</v>
      </c>
      <c r="D130" s="98"/>
      <c r="E130" s="408"/>
      <c r="G130" s="5"/>
    </row>
    <row r="131" spans="1:7" x14ac:dyDescent="0.2">
      <c r="A131" s="4" t="s">
        <v>46</v>
      </c>
      <c r="B131" s="19"/>
      <c r="C131" s="4" t="s">
        <v>46</v>
      </c>
      <c r="D131" s="21"/>
      <c r="E131" s="408"/>
      <c r="F131" s="4" t="s">
        <v>45</v>
      </c>
      <c r="G131" s="98"/>
    </row>
    <row r="132" spans="1:7" x14ac:dyDescent="0.2">
      <c r="A132" s="18" t="s">
        <v>44</v>
      </c>
      <c r="B132" s="20"/>
      <c r="C132" s="18" t="s">
        <v>44</v>
      </c>
      <c r="D132" s="22"/>
      <c r="E132" s="409"/>
      <c r="F132" s="18"/>
      <c r="G132" s="39"/>
    </row>
    <row r="133" spans="1:7" ht="28.5" customHeight="1" x14ac:dyDescent="0.25">
      <c r="A133" s="40" t="str">
        <f ca="1">'ambassador 12'!A1</f>
        <v>ambassador 12</v>
      </c>
      <c r="B133" s="41" t="s">
        <v>21</v>
      </c>
      <c r="C133" s="65" t="s">
        <v>22</v>
      </c>
      <c r="D133" s="42"/>
      <c r="E133" s="407" t="s">
        <v>69</v>
      </c>
      <c r="F133" s="36"/>
      <c r="G133" s="37"/>
    </row>
    <row r="134" spans="1:7" x14ac:dyDescent="0.2">
      <c r="A134" s="7" t="s">
        <v>102</v>
      </c>
      <c r="B134" s="50"/>
      <c r="C134" s="49" t="s">
        <v>45</v>
      </c>
      <c r="D134" s="111"/>
      <c r="E134" s="407"/>
      <c r="F134" s="36"/>
      <c r="G134" s="37"/>
    </row>
    <row r="135" spans="1:7" x14ac:dyDescent="0.2">
      <c r="A135" s="406" t="s">
        <v>36</v>
      </c>
      <c r="B135" s="406"/>
      <c r="C135" s="406" t="s">
        <v>37</v>
      </c>
      <c r="D135" s="406"/>
      <c r="E135" s="408"/>
      <c r="F135" s="4" t="s">
        <v>40</v>
      </c>
      <c r="G135" s="38"/>
    </row>
    <row r="136" spans="1:7" x14ac:dyDescent="0.2">
      <c r="A136" s="4" t="s">
        <v>38</v>
      </c>
      <c r="B136" s="104"/>
      <c r="C136" s="4" t="s">
        <v>38</v>
      </c>
      <c r="D136" s="21"/>
      <c r="E136" s="408"/>
      <c r="G136" s="5"/>
    </row>
    <row r="137" spans="1:7" x14ac:dyDescent="0.2">
      <c r="A137" s="4" t="s">
        <v>40</v>
      </c>
      <c r="B137" s="104"/>
      <c r="C137" s="4" t="s">
        <v>40</v>
      </c>
      <c r="D137" s="21"/>
      <c r="E137" s="408"/>
      <c r="F137" s="4" t="s">
        <v>70</v>
      </c>
      <c r="G137" s="21"/>
    </row>
    <row r="138" spans="1:7" x14ac:dyDescent="0.2">
      <c r="A138" s="4" t="s">
        <v>41</v>
      </c>
      <c r="B138" s="104"/>
      <c r="C138" s="4" t="s">
        <v>41</v>
      </c>
      <c r="D138" s="21"/>
      <c r="E138" s="408"/>
      <c r="G138" s="5"/>
    </row>
    <row r="139" spans="1:7" x14ac:dyDescent="0.2">
      <c r="A139" s="4" t="s">
        <v>39</v>
      </c>
      <c r="B139" s="19"/>
      <c r="C139" s="4" t="s">
        <v>39</v>
      </c>
      <c r="D139" s="21"/>
      <c r="E139" s="408"/>
      <c r="F139" s="4" t="s">
        <v>43</v>
      </c>
      <c r="G139" s="98"/>
    </row>
    <row r="140" spans="1:7" x14ac:dyDescent="0.2">
      <c r="A140" s="4" t="s">
        <v>43</v>
      </c>
      <c r="B140" s="97"/>
      <c r="C140" s="4" t="s">
        <v>43</v>
      </c>
      <c r="D140" s="98"/>
      <c r="E140" s="408"/>
      <c r="G140" s="5"/>
    </row>
    <row r="141" spans="1:7" x14ac:dyDescent="0.2">
      <c r="A141" s="4" t="s">
        <v>42</v>
      </c>
      <c r="B141" s="97"/>
      <c r="C141" s="4" t="s">
        <v>42</v>
      </c>
      <c r="D141" s="98"/>
      <c r="E141" s="408"/>
      <c r="F141" s="4" t="s">
        <v>42</v>
      </c>
      <c r="G141" s="98"/>
    </row>
    <row r="142" spans="1:7" x14ac:dyDescent="0.2">
      <c r="A142" s="4" t="s">
        <v>45</v>
      </c>
      <c r="B142" s="97"/>
      <c r="C142" s="4" t="s">
        <v>45</v>
      </c>
      <c r="D142" s="98"/>
      <c r="E142" s="408"/>
      <c r="G142" s="5"/>
    </row>
    <row r="143" spans="1:7" x14ac:dyDescent="0.2">
      <c r="A143" s="4" t="s">
        <v>46</v>
      </c>
      <c r="B143" s="19"/>
      <c r="C143" s="4" t="s">
        <v>46</v>
      </c>
      <c r="D143" s="21"/>
      <c r="E143" s="408"/>
      <c r="F143" s="4" t="s">
        <v>45</v>
      </c>
      <c r="G143" s="98"/>
    </row>
    <row r="144" spans="1:7" x14ac:dyDescent="0.2">
      <c r="A144" s="18" t="s">
        <v>44</v>
      </c>
      <c r="B144" s="20"/>
      <c r="C144" s="18" t="s">
        <v>44</v>
      </c>
      <c r="D144" s="22"/>
      <c r="E144" s="409"/>
      <c r="F144" s="18"/>
      <c r="G144" s="39"/>
    </row>
    <row r="145" spans="1:7" ht="28.5" customHeight="1" x14ac:dyDescent="0.25">
      <c r="A145" s="40" t="str">
        <f ca="1">'ambassador 13'!A1</f>
        <v>ambassador 13</v>
      </c>
      <c r="B145" s="41" t="s">
        <v>21</v>
      </c>
      <c r="C145" s="65" t="s">
        <v>22</v>
      </c>
      <c r="D145" s="42"/>
      <c r="E145" s="407" t="s">
        <v>69</v>
      </c>
      <c r="F145" s="36"/>
      <c r="G145" s="37"/>
    </row>
    <row r="146" spans="1:7" x14ac:dyDescent="0.2">
      <c r="A146" s="7" t="s">
        <v>102</v>
      </c>
      <c r="B146" s="50"/>
      <c r="C146" s="49" t="s">
        <v>45</v>
      </c>
      <c r="D146" s="111"/>
      <c r="E146" s="407"/>
      <c r="F146" s="36"/>
      <c r="G146" s="37"/>
    </row>
    <row r="147" spans="1:7" x14ac:dyDescent="0.2">
      <c r="A147" s="406" t="s">
        <v>36</v>
      </c>
      <c r="B147" s="406"/>
      <c r="C147" s="406" t="s">
        <v>37</v>
      </c>
      <c r="D147" s="406"/>
      <c r="E147" s="408"/>
      <c r="F147" s="4" t="s">
        <v>40</v>
      </c>
      <c r="G147" s="38"/>
    </row>
    <row r="148" spans="1:7" x14ac:dyDescent="0.2">
      <c r="A148" s="4" t="s">
        <v>38</v>
      </c>
      <c r="B148" s="104"/>
      <c r="C148" s="4" t="s">
        <v>38</v>
      </c>
      <c r="D148" s="21"/>
      <c r="E148" s="408"/>
      <c r="G148" s="5"/>
    </row>
    <row r="149" spans="1:7" x14ac:dyDescent="0.2">
      <c r="A149" s="4" t="s">
        <v>40</v>
      </c>
      <c r="B149" s="104"/>
      <c r="C149" s="4" t="s">
        <v>40</v>
      </c>
      <c r="D149" s="21"/>
      <c r="E149" s="408"/>
      <c r="F149" s="4" t="s">
        <v>70</v>
      </c>
      <c r="G149" s="21"/>
    </row>
    <row r="150" spans="1:7" x14ac:dyDescent="0.2">
      <c r="A150" s="4" t="s">
        <v>41</v>
      </c>
      <c r="B150" s="104"/>
      <c r="C150" s="4" t="s">
        <v>41</v>
      </c>
      <c r="D150" s="21"/>
      <c r="E150" s="408"/>
      <c r="G150" s="5"/>
    </row>
    <row r="151" spans="1:7" x14ac:dyDescent="0.2">
      <c r="A151" s="4" t="s">
        <v>39</v>
      </c>
      <c r="B151" s="19"/>
      <c r="C151" s="4" t="s">
        <v>39</v>
      </c>
      <c r="D151" s="21"/>
      <c r="E151" s="408"/>
      <c r="F151" s="4" t="s">
        <v>43</v>
      </c>
      <c r="G151" s="98"/>
    </row>
    <row r="152" spans="1:7" x14ac:dyDescent="0.2">
      <c r="A152" s="4" t="s">
        <v>43</v>
      </c>
      <c r="B152" s="97"/>
      <c r="C152" s="4" t="s">
        <v>43</v>
      </c>
      <c r="D152" s="98"/>
      <c r="E152" s="408"/>
      <c r="G152" s="5"/>
    </row>
    <row r="153" spans="1:7" x14ac:dyDescent="0.2">
      <c r="A153" s="4" t="s">
        <v>42</v>
      </c>
      <c r="B153" s="97"/>
      <c r="C153" s="4" t="s">
        <v>42</v>
      </c>
      <c r="D153" s="98"/>
      <c r="E153" s="408"/>
      <c r="F153" s="4" t="s">
        <v>42</v>
      </c>
      <c r="G153" s="98"/>
    </row>
    <row r="154" spans="1:7" x14ac:dyDescent="0.2">
      <c r="A154" s="4" t="s">
        <v>45</v>
      </c>
      <c r="B154" s="97"/>
      <c r="C154" s="4" t="s">
        <v>45</v>
      </c>
      <c r="D154" s="98"/>
      <c r="E154" s="408"/>
      <c r="G154" s="99"/>
    </row>
    <row r="155" spans="1:7" x14ac:dyDescent="0.2">
      <c r="A155" s="4" t="s">
        <v>46</v>
      </c>
      <c r="B155" s="19"/>
      <c r="C155" s="4" t="s">
        <v>46</v>
      </c>
      <c r="D155" s="21"/>
      <c r="E155" s="408"/>
      <c r="F155" s="4" t="s">
        <v>45</v>
      </c>
      <c r="G155" s="98"/>
    </row>
    <row r="156" spans="1:7" x14ac:dyDescent="0.2">
      <c r="A156" s="18" t="s">
        <v>44</v>
      </c>
      <c r="B156" s="20"/>
      <c r="C156" s="18" t="s">
        <v>44</v>
      </c>
      <c r="D156" s="22"/>
      <c r="E156" s="409"/>
      <c r="F156" s="18"/>
      <c r="G156" s="39"/>
    </row>
    <row r="157" spans="1:7" ht="28.5" customHeight="1" x14ac:dyDescent="0.25">
      <c r="A157" s="40" t="str">
        <f ca="1">'ambassador 14'!A1</f>
        <v>ambassador 14</v>
      </c>
      <c r="B157" s="41" t="s">
        <v>21</v>
      </c>
      <c r="C157" s="65" t="s">
        <v>22</v>
      </c>
      <c r="D157" s="43"/>
      <c r="E157" s="407" t="s">
        <v>69</v>
      </c>
      <c r="F157" s="36"/>
      <c r="G157" s="37"/>
    </row>
    <row r="158" spans="1:7" x14ac:dyDescent="0.2">
      <c r="A158" s="7" t="s">
        <v>102</v>
      </c>
      <c r="B158" s="50"/>
      <c r="C158" s="49" t="s">
        <v>45</v>
      </c>
      <c r="D158" s="111"/>
      <c r="E158" s="407"/>
      <c r="F158" s="36"/>
      <c r="G158" s="37"/>
    </row>
    <row r="159" spans="1:7" x14ac:dyDescent="0.2">
      <c r="A159" s="406" t="s">
        <v>36</v>
      </c>
      <c r="B159" s="406"/>
      <c r="C159" s="406" t="s">
        <v>37</v>
      </c>
      <c r="D159" s="406"/>
      <c r="E159" s="408"/>
      <c r="F159" s="4" t="s">
        <v>40</v>
      </c>
      <c r="G159" s="38"/>
    </row>
    <row r="160" spans="1:7" x14ac:dyDescent="0.2">
      <c r="A160" s="4" t="s">
        <v>38</v>
      </c>
      <c r="B160" s="104"/>
      <c r="C160" s="4" t="s">
        <v>38</v>
      </c>
      <c r="D160" s="21"/>
      <c r="E160" s="408"/>
      <c r="G160" s="5"/>
    </row>
    <row r="161" spans="1:7" x14ac:dyDescent="0.2">
      <c r="A161" s="4" t="s">
        <v>40</v>
      </c>
      <c r="B161" s="104"/>
      <c r="C161" s="4" t="s">
        <v>40</v>
      </c>
      <c r="D161" s="21"/>
      <c r="E161" s="408"/>
      <c r="F161" s="4" t="s">
        <v>70</v>
      </c>
      <c r="G161" s="21"/>
    </row>
    <row r="162" spans="1:7" x14ac:dyDescent="0.2">
      <c r="A162" s="4" t="s">
        <v>41</v>
      </c>
      <c r="B162" s="104"/>
      <c r="C162" s="4" t="s">
        <v>41</v>
      </c>
      <c r="D162" s="21"/>
      <c r="E162" s="408"/>
      <c r="G162" s="5"/>
    </row>
    <row r="163" spans="1:7" x14ac:dyDescent="0.2">
      <c r="A163" s="4" t="s">
        <v>39</v>
      </c>
      <c r="B163" s="19"/>
      <c r="C163" s="4" t="s">
        <v>39</v>
      </c>
      <c r="D163" s="21"/>
      <c r="E163" s="408"/>
      <c r="F163" s="4" t="s">
        <v>43</v>
      </c>
      <c r="G163" s="98"/>
    </row>
    <row r="164" spans="1:7" x14ac:dyDescent="0.2">
      <c r="A164" s="4" t="s">
        <v>43</v>
      </c>
      <c r="B164" s="97"/>
      <c r="C164" s="4" t="s">
        <v>43</v>
      </c>
      <c r="D164" s="98"/>
      <c r="E164" s="408"/>
      <c r="G164" s="5"/>
    </row>
    <row r="165" spans="1:7" x14ac:dyDescent="0.2">
      <c r="A165" s="4" t="s">
        <v>42</v>
      </c>
      <c r="B165" s="97"/>
      <c r="C165" s="4" t="s">
        <v>42</v>
      </c>
      <c r="D165" s="98"/>
      <c r="E165" s="408"/>
      <c r="F165" s="4" t="s">
        <v>42</v>
      </c>
      <c r="G165" s="98"/>
    </row>
    <row r="166" spans="1:7" x14ac:dyDescent="0.2">
      <c r="A166" s="4" t="s">
        <v>45</v>
      </c>
      <c r="B166" s="97"/>
      <c r="C166" s="4" t="s">
        <v>45</v>
      </c>
      <c r="D166" s="98"/>
      <c r="E166" s="408"/>
      <c r="G166" s="5"/>
    </row>
    <row r="167" spans="1:7" x14ac:dyDescent="0.2">
      <c r="A167" s="4" t="s">
        <v>46</v>
      </c>
      <c r="B167" s="19"/>
      <c r="C167" s="4" t="s">
        <v>46</v>
      </c>
      <c r="D167" s="21"/>
      <c r="E167" s="408"/>
      <c r="F167" s="4" t="s">
        <v>45</v>
      </c>
      <c r="G167" s="98"/>
    </row>
    <row r="168" spans="1:7" x14ac:dyDescent="0.2">
      <c r="A168" s="18" t="s">
        <v>44</v>
      </c>
      <c r="B168" s="20"/>
      <c r="C168" s="18" t="s">
        <v>44</v>
      </c>
      <c r="D168" s="22"/>
      <c r="E168" s="409"/>
      <c r="F168" s="18"/>
      <c r="G168" s="39"/>
    </row>
    <row r="169" spans="1:7" ht="28.5" customHeight="1" x14ac:dyDescent="0.25">
      <c r="A169" s="40" t="str">
        <f ca="1">'ambassador 15'!A1</f>
        <v>ambassador 15</v>
      </c>
      <c r="B169" s="41" t="s">
        <v>21</v>
      </c>
      <c r="C169" s="65" t="s">
        <v>22</v>
      </c>
      <c r="D169" s="43"/>
      <c r="E169" s="407" t="s">
        <v>69</v>
      </c>
      <c r="F169" s="36"/>
      <c r="G169" s="37"/>
    </row>
    <row r="170" spans="1:7" x14ac:dyDescent="0.2">
      <c r="A170" s="7" t="s">
        <v>102</v>
      </c>
      <c r="B170" s="50"/>
      <c r="C170" s="49" t="s">
        <v>45</v>
      </c>
      <c r="D170" s="111"/>
      <c r="E170" s="407"/>
      <c r="F170" s="36"/>
      <c r="G170" s="37"/>
    </row>
    <row r="171" spans="1:7" x14ac:dyDescent="0.2">
      <c r="A171" s="406" t="s">
        <v>36</v>
      </c>
      <c r="B171" s="406"/>
      <c r="C171" s="406" t="s">
        <v>37</v>
      </c>
      <c r="D171" s="406"/>
      <c r="E171" s="408"/>
      <c r="F171" s="4" t="s">
        <v>40</v>
      </c>
      <c r="G171" s="38"/>
    </row>
    <row r="172" spans="1:7" x14ac:dyDescent="0.2">
      <c r="A172" s="4" t="s">
        <v>38</v>
      </c>
      <c r="B172" s="104"/>
      <c r="C172" s="4" t="s">
        <v>38</v>
      </c>
      <c r="D172" s="21"/>
      <c r="E172" s="408"/>
      <c r="G172" s="5"/>
    </row>
    <row r="173" spans="1:7" x14ac:dyDescent="0.2">
      <c r="A173" s="4" t="s">
        <v>40</v>
      </c>
      <c r="B173" s="104"/>
      <c r="C173" s="4" t="s">
        <v>40</v>
      </c>
      <c r="D173" s="21"/>
      <c r="E173" s="408"/>
      <c r="F173" s="4" t="s">
        <v>70</v>
      </c>
      <c r="G173" s="21"/>
    </row>
    <row r="174" spans="1:7" x14ac:dyDescent="0.2">
      <c r="A174" s="4" t="s">
        <v>41</v>
      </c>
      <c r="B174" s="104"/>
      <c r="C174" s="4" t="s">
        <v>41</v>
      </c>
      <c r="D174" s="21"/>
      <c r="E174" s="408"/>
      <c r="G174" s="5"/>
    </row>
    <row r="175" spans="1:7" x14ac:dyDescent="0.2">
      <c r="A175" s="4" t="s">
        <v>39</v>
      </c>
      <c r="B175" s="104"/>
      <c r="C175" s="4" t="s">
        <v>39</v>
      </c>
      <c r="D175" s="21"/>
      <c r="E175" s="408"/>
      <c r="F175" s="4" t="s">
        <v>43</v>
      </c>
      <c r="G175" s="98"/>
    </row>
    <row r="176" spans="1:7" x14ac:dyDescent="0.2">
      <c r="A176" s="4" t="s">
        <v>43</v>
      </c>
      <c r="B176" s="97"/>
      <c r="C176" s="4" t="s">
        <v>43</v>
      </c>
      <c r="D176" s="98"/>
      <c r="E176" s="408"/>
      <c r="G176" s="5"/>
    </row>
    <row r="177" spans="1:7" x14ac:dyDescent="0.2">
      <c r="A177" s="4" t="s">
        <v>42</v>
      </c>
      <c r="B177" s="97"/>
      <c r="C177" s="4" t="s">
        <v>42</v>
      </c>
      <c r="D177" s="98"/>
      <c r="E177" s="408"/>
      <c r="F177" s="4" t="s">
        <v>42</v>
      </c>
      <c r="G177" s="98"/>
    </row>
    <row r="178" spans="1:7" x14ac:dyDescent="0.2">
      <c r="A178" s="4" t="s">
        <v>45</v>
      </c>
      <c r="B178" s="97"/>
      <c r="C178" s="4" t="s">
        <v>45</v>
      </c>
      <c r="D178" s="98"/>
      <c r="E178" s="408"/>
      <c r="G178" s="5"/>
    </row>
    <row r="179" spans="1:7" x14ac:dyDescent="0.2">
      <c r="A179" s="4" t="s">
        <v>46</v>
      </c>
      <c r="B179" s="19"/>
      <c r="C179" s="4" t="s">
        <v>46</v>
      </c>
      <c r="D179" s="21"/>
      <c r="E179" s="408"/>
      <c r="F179" s="4" t="s">
        <v>45</v>
      </c>
      <c r="G179" s="98"/>
    </row>
    <row r="180" spans="1:7" x14ac:dyDescent="0.2">
      <c r="A180" s="18" t="s">
        <v>44</v>
      </c>
      <c r="B180" s="20"/>
      <c r="C180" s="18" t="s">
        <v>44</v>
      </c>
      <c r="D180" s="22"/>
      <c r="E180" s="409"/>
      <c r="F180" s="18"/>
      <c r="G180" s="39"/>
    </row>
  </sheetData>
  <sheetProtection password="9A15" sheet="1" objects="1" scenarios="1" selectLockedCells="1"/>
  <protectedRanges>
    <protectedRange sqref="D61:G62 D133:G134 D85:G86 D1:G2 D145:G146 D13:G14 D49:G50 D73:G74 D97:G98 D157:G158 D109:G110 D25:G26 D121:G122 D37:G38 D169:G170" name="Range2"/>
    <protectedRange sqref="B1:B2 B73:B74 B157:B158 B13:B14 B121:B122 B37:B38 B49:B50 B61:B62 B25:B26 B85:B86 B145:B146 B97:B98 B109:B110 B133:B134 B169:B170" name="Range1"/>
  </protectedRanges>
  <mergeCells count="45">
    <mergeCell ref="E49:E60"/>
    <mergeCell ref="E61:E72"/>
    <mergeCell ref="E73:E84"/>
    <mergeCell ref="E85:E96"/>
    <mergeCell ref="E169:E180"/>
    <mergeCell ref="E97:E108"/>
    <mergeCell ref="E109:E120"/>
    <mergeCell ref="E121:E132"/>
    <mergeCell ref="E133:E144"/>
    <mergeCell ref="E1:E12"/>
    <mergeCell ref="E13:E24"/>
    <mergeCell ref="E25:E36"/>
    <mergeCell ref="E37:E48"/>
    <mergeCell ref="A3:B3"/>
    <mergeCell ref="C3:D3"/>
    <mergeCell ref="C15:D15"/>
    <mergeCell ref="A15:B15"/>
    <mergeCell ref="A27:B27"/>
    <mergeCell ref="C27:D27"/>
    <mergeCell ref="A51:B51"/>
    <mergeCell ref="C51:D51"/>
    <mergeCell ref="C63:D63"/>
    <mergeCell ref="A63:B63"/>
    <mergeCell ref="C39:D39"/>
    <mergeCell ref="A39:B39"/>
    <mergeCell ref="A135:B135"/>
    <mergeCell ref="C135:D135"/>
    <mergeCell ref="A75:B75"/>
    <mergeCell ref="C75:D75"/>
    <mergeCell ref="C87:D87"/>
    <mergeCell ref="A87:B87"/>
    <mergeCell ref="A99:B99"/>
    <mergeCell ref="C99:D99"/>
    <mergeCell ref="A123:B123"/>
    <mergeCell ref="C123:D123"/>
    <mergeCell ref="A111:B111"/>
    <mergeCell ref="C111:D111"/>
    <mergeCell ref="A171:B171"/>
    <mergeCell ref="C171:D171"/>
    <mergeCell ref="E145:E156"/>
    <mergeCell ref="A147:B147"/>
    <mergeCell ref="C147:D147"/>
    <mergeCell ref="E157:E168"/>
    <mergeCell ref="A159:B159"/>
    <mergeCell ref="C159:D159"/>
  </mergeCells>
  <phoneticPr fontId="2" type="noConversion"/>
  <pageMargins left="0.5" right="0.5" top="1" bottom="0.75" header="0.5" footer="0.5"/>
  <pageSetup scale="89" orientation="landscape" horizontalDpi="4294967293" r:id="rId1"/>
  <headerFooter alignWithMargins="0">
    <oddHeader>&amp;C&amp;"Arial,Bold"&amp;14CadetteTrax&amp;"Arial,Regular"&amp;10
&amp;"Arial,Bold"&amp;12Parent Contact Info - &amp;D</oddHeader>
    <oddFooter>&amp;CPage &amp;P</oddFooter>
  </headerFooter>
  <rowBreaks count="4" manualBreakCount="4">
    <brk id="36" max="16383" man="1"/>
    <brk id="72" max="16383" man="1"/>
    <brk id="108" max="16383" man="1"/>
    <brk id="144"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enableFormatConditionsCalculation="0">
    <tabColor rgb="FF92D050"/>
    <pageSetUpPr fitToPage="1"/>
  </sheetPr>
  <dimension ref="A1:Y25"/>
  <sheetViews>
    <sheetView showGridLines="0" zoomScaleNormal="100" workbookViewId="0">
      <selection activeCell="S1" sqref="S1:S4"/>
    </sheetView>
  </sheetViews>
  <sheetFormatPr defaultRowHeight="12.75" x14ac:dyDescent="0.2"/>
  <cols>
    <col min="1" max="1" width="2.5703125" customWidth="1"/>
    <col min="2" max="3" width="17.7109375" customWidth="1"/>
    <col min="4" max="25" width="3.28515625" customWidth="1"/>
  </cols>
  <sheetData>
    <row r="1" spans="1:25" ht="15" customHeight="1" x14ac:dyDescent="0.25">
      <c r="A1" s="232"/>
      <c r="B1" s="233" t="s">
        <v>23</v>
      </c>
      <c r="C1" s="234">
        <f>Instructions!F3</f>
        <v>0</v>
      </c>
      <c r="D1" s="415" t="str">
        <f ca="1">'ambassador 1'!$A$1</f>
        <v>ambassador 1</v>
      </c>
      <c r="E1" s="415" t="str">
        <f ca="1">'ambassador 2'!$A$1</f>
        <v>ambassador 2</v>
      </c>
      <c r="F1" s="415" t="str">
        <f ca="1">'ambassador 3'!$A$1</f>
        <v>ambassador 3</v>
      </c>
      <c r="G1" s="415" t="str">
        <f ca="1">'ambassador 4'!$A$1</f>
        <v>ambassador 4</v>
      </c>
      <c r="H1" s="415" t="str">
        <f ca="1">'ambassador 5'!$A$1</f>
        <v>ambassador 5</v>
      </c>
      <c r="I1" s="415" t="str">
        <f ca="1">'ambassador 6'!$A$1</f>
        <v>ambassador 6</v>
      </c>
      <c r="J1" s="415" t="str">
        <f ca="1">'ambassador 7'!$A$1</f>
        <v>ambassador 7</v>
      </c>
      <c r="K1" s="415" t="str">
        <f ca="1">'ambassador 8'!$A$1</f>
        <v>ambassador 8</v>
      </c>
      <c r="L1" s="415" t="str">
        <f ca="1">'ambassador 9'!$A$1</f>
        <v>ambassador 9</v>
      </c>
      <c r="M1" s="415" t="str">
        <f ca="1">'ambassador 10'!$A$1</f>
        <v>ambassador 10</v>
      </c>
      <c r="N1" s="415" t="str">
        <f ca="1">'ambassador 11'!$A$1</f>
        <v>ambassador 11</v>
      </c>
      <c r="O1" s="415" t="str">
        <f ca="1">'ambassador 12'!$A$1</f>
        <v>ambassador 12</v>
      </c>
      <c r="P1" s="415" t="str">
        <f ca="1">'ambassador 13'!$A$1</f>
        <v>ambassador 13</v>
      </c>
      <c r="Q1" s="415" t="str">
        <f ca="1">'ambassador 14'!$A$1</f>
        <v>ambassador 14</v>
      </c>
      <c r="R1" s="415" t="str">
        <f ca="1">'ambassador 15'!$A$1</f>
        <v>ambassador 15</v>
      </c>
      <c r="S1" s="422" t="s">
        <v>60</v>
      </c>
      <c r="T1" s="422" t="s">
        <v>61</v>
      </c>
      <c r="U1" s="422" t="s">
        <v>62</v>
      </c>
      <c r="V1" s="422" t="s">
        <v>63</v>
      </c>
      <c r="W1" s="422" t="s">
        <v>64</v>
      </c>
      <c r="X1" s="422" t="s">
        <v>65</v>
      </c>
      <c r="Y1" s="419" t="s">
        <v>66</v>
      </c>
    </row>
    <row r="2" spans="1:25" ht="15" customHeight="1" x14ac:dyDescent="0.25">
      <c r="A2" s="3"/>
      <c r="B2" s="86" t="s">
        <v>24</v>
      </c>
      <c r="C2" s="106">
        <f>Instructions!F5</f>
        <v>0</v>
      </c>
      <c r="D2" s="416"/>
      <c r="E2" s="416"/>
      <c r="F2" s="416"/>
      <c r="G2" s="416"/>
      <c r="H2" s="416"/>
      <c r="I2" s="416"/>
      <c r="J2" s="416"/>
      <c r="K2" s="416"/>
      <c r="L2" s="416"/>
      <c r="M2" s="416"/>
      <c r="N2" s="416"/>
      <c r="O2" s="416"/>
      <c r="P2" s="416"/>
      <c r="Q2" s="416"/>
      <c r="R2" s="416"/>
      <c r="S2" s="423"/>
      <c r="T2" s="423"/>
      <c r="U2" s="423"/>
      <c r="V2" s="423"/>
      <c r="W2" s="423"/>
      <c r="X2" s="423"/>
      <c r="Y2" s="420"/>
    </row>
    <row r="3" spans="1:25" ht="15" customHeight="1" x14ac:dyDescent="0.2">
      <c r="A3" s="425"/>
      <c r="B3" s="425"/>
      <c r="C3" s="426"/>
      <c r="D3" s="416"/>
      <c r="E3" s="416"/>
      <c r="F3" s="416"/>
      <c r="G3" s="416"/>
      <c r="H3" s="416"/>
      <c r="I3" s="416"/>
      <c r="J3" s="416"/>
      <c r="K3" s="416"/>
      <c r="L3" s="416"/>
      <c r="M3" s="416"/>
      <c r="N3" s="416"/>
      <c r="O3" s="416"/>
      <c r="P3" s="416"/>
      <c r="Q3" s="416"/>
      <c r="R3" s="416"/>
      <c r="S3" s="423"/>
      <c r="T3" s="423"/>
      <c r="U3" s="423"/>
      <c r="V3" s="423"/>
      <c r="W3" s="423"/>
      <c r="X3" s="423"/>
      <c r="Y3" s="420"/>
    </row>
    <row r="4" spans="1:25" ht="15" customHeight="1" x14ac:dyDescent="0.2">
      <c r="A4" s="430" t="s">
        <v>80</v>
      </c>
      <c r="B4" s="430"/>
      <c r="C4" s="431"/>
      <c r="D4" s="417"/>
      <c r="E4" s="417"/>
      <c r="F4" s="417"/>
      <c r="G4" s="417"/>
      <c r="H4" s="417"/>
      <c r="I4" s="417"/>
      <c r="J4" s="417"/>
      <c r="K4" s="417"/>
      <c r="L4" s="417"/>
      <c r="M4" s="417"/>
      <c r="N4" s="417"/>
      <c r="O4" s="417"/>
      <c r="P4" s="417"/>
      <c r="Q4" s="417"/>
      <c r="R4" s="417"/>
      <c r="S4" s="424"/>
      <c r="T4" s="424"/>
      <c r="U4" s="424"/>
      <c r="V4" s="424"/>
      <c r="W4" s="424"/>
      <c r="X4" s="424"/>
      <c r="Y4" s="421"/>
    </row>
    <row r="5" spans="1:25" ht="20.25" customHeight="1" x14ac:dyDescent="0.2">
      <c r="A5" s="197"/>
      <c r="B5" s="411"/>
      <c r="C5" s="411"/>
      <c r="D5" s="413"/>
      <c r="E5" s="414"/>
      <c r="F5" s="414"/>
      <c r="G5" s="414"/>
      <c r="H5" s="414"/>
      <c r="I5" s="414"/>
      <c r="J5" s="414"/>
      <c r="K5" s="414"/>
      <c r="L5" s="414"/>
      <c r="M5" s="414"/>
      <c r="N5" s="414"/>
      <c r="O5" s="414"/>
      <c r="P5" s="414"/>
      <c r="Q5" s="414"/>
      <c r="R5" s="414"/>
      <c r="S5" s="414"/>
      <c r="T5" s="414"/>
      <c r="U5" s="414"/>
      <c r="V5" s="414"/>
      <c r="W5" s="414"/>
      <c r="X5" s="414"/>
      <c r="Y5" s="414"/>
    </row>
    <row r="6" spans="1:25" x14ac:dyDescent="0.2">
      <c r="A6" s="2">
        <v>1</v>
      </c>
      <c r="B6" s="418" t="s">
        <v>67</v>
      </c>
      <c r="C6" s="418"/>
      <c r="D6" s="16"/>
      <c r="E6" s="16"/>
      <c r="F6" s="16"/>
      <c r="G6" s="16"/>
      <c r="H6" s="16"/>
      <c r="I6" s="16"/>
      <c r="J6" s="16"/>
      <c r="K6" s="16"/>
      <c r="L6" s="16"/>
      <c r="M6" s="16"/>
      <c r="N6" s="16"/>
      <c r="O6" s="16"/>
      <c r="P6" s="16"/>
      <c r="Q6" s="16"/>
      <c r="R6" s="16"/>
      <c r="S6" s="178"/>
      <c r="T6" s="178"/>
      <c r="U6" s="178"/>
      <c r="V6" s="178"/>
      <c r="W6" s="178"/>
      <c r="X6" s="178"/>
      <c r="Y6" s="178"/>
    </row>
    <row r="7" spans="1:25" x14ac:dyDescent="0.2">
      <c r="A7" s="2">
        <v>2</v>
      </c>
      <c r="B7" s="418" t="s">
        <v>57</v>
      </c>
      <c r="C7" s="418"/>
      <c r="D7" s="16"/>
      <c r="E7" s="16"/>
      <c r="F7" s="16"/>
      <c r="G7" s="16"/>
      <c r="H7" s="16"/>
      <c r="I7" s="16"/>
      <c r="J7" s="16"/>
      <c r="K7" s="16"/>
      <c r="L7" s="16"/>
      <c r="M7" s="16"/>
      <c r="N7" s="16"/>
      <c r="O7" s="16"/>
      <c r="P7" s="16"/>
      <c r="Q7" s="16"/>
      <c r="R7" s="16"/>
      <c r="S7" s="178"/>
      <c r="T7" s="178"/>
      <c r="U7" s="178"/>
      <c r="V7" s="178"/>
      <c r="W7" s="178"/>
      <c r="X7" s="178"/>
      <c r="Y7" s="178"/>
    </row>
    <row r="8" spans="1:25" x14ac:dyDescent="0.2">
      <c r="A8" s="2">
        <v>3</v>
      </c>
      <c r="B8" s="418" t="s">
        <v>58</v>
      </c>
      <c r="C8" s="418"/>
      <c r="D8" s="16"/>
      <c r="E8" s="16"/>
      <c r="F8" s="16"/>
      <c r="G8" s="16"/>
      <c r="H8" s="16"/>
      <c r="I8" s="16"/>
      <c r="J8" s="16"/>
      <c r="K8" s="16"/>
      <c r="L8" s="16"/>
      <c r="M8" s="16"/>
      <c r="N8" s="16"/>
      <c r="O8" s="16"/>
      <c r="P8" s="16"/>
      <c r="Q8" s="16"/>
      <c r="R8" s="16"/>
      <c r="S8" s="44"/>
      <c r="T8" s="45"/>
      <c r="U8" s="45"/>
      <c r="V8" s="45"/>
      <c r="W8" s="45"/>
      <c r="X8" s="45"/>
      <c r="Y8" s="45"/>
    </row>
    <row r="9" spans="1:25" x14ac:dyDescent="0.2">
      <c r="A9" s="2">
        <v>4</v>
      </c>
      <c r="B9" s="428" t="s">
        <v>19</v>
      </c>
      <c r="C9" s="429"/>
      <c r="D9" s="16"/>
      <c r="E9" s="16"/>
      <c r="F9" s="16"/>
      <c r="G9" s="16"/>
      <c r="H9" s="16"/>
      <c r="I9" s="16"/>
      <c r="J9" s="16"/>
      <c r="K9" s="16"/>
      <c r="L9" s="16"/>
      <c r="M9" s="16"/>
      <c r="N9" s="16"/>
      <c r="O9" s="16"/>
      <c r="P9" s="16"/>
      <c r="Q9" s="16"/>
      <c r="R9" s="16"/>
      <c r="S9" s="46"/>
      <c r="T9" s="47"/>
      <c r="U9" s="47"/>
      <c r="V9" s="47"/>
      <c r="W9" s="47"/>
      <c r="X9" s="47"/>
      <c r="Y9" s="47"/>
    </row>
    <row r="10" spans="1:25" ht="13.5" thickBot="1" x14ac:dyDescent="0.25">
      <c r="A10" s="2">
        <v>5</v>
      </c>
      <c r="B10" s="428" t="s">
        <v>68</v>
      </c>
      <c r="C10" s="429"/>
      <c r="D10" s="16"/>
      <c r="E10" s="16"/>
      <c r="F10" s="16"/>
      <c r="G10" s="16"/>
      <c r="H10" s="16"/>
      <c r="I10" s="16"/>
      <c r="J10" s="16"/>
      <c r="K10" s="16"/>
      <c r="L10" s="16"/>
      <c r="M10" s="16"/>
      <c r="N10" s="16"/>
      <c r="O10" s="16"/>
      <c r="P10" s="16"/>
      <c r="Q10" s="16"/>
      <c r="R10" s="16"/>
      <c r="S10" s="178"/>
      <c r="T10" s="178"/>
      <c r="U10" s="178"/>
      <c r="V10" s="178"/>
      <c r="W10" s="178"/>
      <c r="X10" s="178"/>
      <c r="Y10" s="178"/>
    </row>
    <row r="11" spans="1:25" ht="13.5" thickBot="1" x14ac:dyDescent="0.25">
      <c r="B11" s="427" t="s">
        <v>28</v>
      </c>
      <c r="C11" s="427"/>
      <c r="D11" s="11" t="str">
        <f>IF(AND(D6="A",D7="A",D8="A",D9="A",D10="A"),"C",IF(COUNTIF(D6:D10,"A")&gt;0,"P"," "))</f>
        <v xml:space="preserve"> </v>
      </c>
      <c r="E11" s="11" t="str">
        <f t="shared" ref="E11:L11" si="0">IF(AND(E6="A",E7="A",E8="A",E9="A",E10="A"),"C",IF(COUNTIF(E6:E10,"A")&gt;0,"P"," "))</f>
        <v xml:space="preserve"> </v>
      </c>
      <c r="F11" s="11" t="str">
        <f t="shared" si="0"/>
        <v xml:space="preserve"> </v>
      </c>
      <c r="G11" s="11" t="str">
        <f t="shared" si="0"/>
        <v xml:space="preserve"> </v>
      </c>
      <c r="H11" s="11" t="str">
        <f t="shared" si="0"/>
        <v xml:space="preserve"> </v>
      </c>
      <c r="I11" s="11" t="str">
        <f t="shared" si="0"/>
        <v xml:space="preserve"> </v>
      </c>
      <c r="J11" s="11" t="str">
        <f t="shared" si="0"/>
        <v xml:space="preserve"> </v>
      </c>
      <c r="K11" s="11" t="str">
        <f t="shared" si="0"/>
        <v xml:space="preserve"> </v>
      </c>
      <c r="L11" s="11" t="str">
        <f t="shared" si="0"/>
        <v xml:space="preserve"> </v>
      </c>
      <c r="M11" s="11" t="str">
        <f t="shared" ref="M11:R11" si="1">IF(AND(M6="A",M7="A",M8="A",M9="A",M10="A"),"C",IF(COUNTIF(M6:M10,"A")&gt;0,"P"," "))</f>
        <v xml:space="preserve"> </v>
      </c>
      <c r="N11" s="11" t="str">
        <f t="shared" si="1"/>
        <v xml:space="preserve"> </v>
      </c>
      <c r="O11" s="11" t="str">
        <f t="shared" si="1"/>
        <v xml:space="preserve"> </v>
      </c>
      <c r="P11" s="11" t="str">
        <f t="shared" si="1"/>
        <v xml:space="preserve"> </v>
      </c>
      <c r="Q11" s="11" t="str">
        <f t="shared" si="1"/>
        <v xml:space="preserve"> </v>
      </c>
      <c r="R11" s="11" t="str">
        <f t="shared" si="1"/>
        <v xml:space="preserve"> </v>
      </c>
      <c r="S11" s="11" t="str">
        <f>IF(AND(S6="A",S7="A",S10="A"),"C",IF(COUNTIF(S6:S10,"A")&gt;0,"P"," "))</f>
        <v xml:space="preserve"> </v>
      </c>
      <c r="T11" s="11" t="str">
        <f t="shared" ref="T11:Y11" si="2">IF(AND(T6="A",T7="A",T10="A"),"C",IF(COUNTIF(T6:T10,"A")&gt;0,"P"," "))</f>
        <v xml:space="preserve"> </v>
      </c>
      <c r="U11" s="11" t="str">
        <f t="shared" si="2"/>
        <v xml:space="preserve"> </v>
      </c>
      <c r="V11" s="11" t="str">
        <f t="shared" si="2"/>
        <v xml:space="preserve"> </v>
      </c>
      <c r="W11" s="11" t="str">
        <f t="shared" si="2"/>
        <v xml:space="preserve"> </v>
      </c>
      <c r="X11" s="11" t="str">
        <f t="shared" si="2"/>
        <v xml:space="preserve"> </v>
      </c>
      <c r="Y11" s="11" t="str">
        <f t="shared" si="2"/>
        <v xml:space="preserve"> </v>
      </c>
    </row>
    <row r="12" spans="1:25" x14ac:dyDescent="0.2">
      <c r="A12" s="15"/>
      <c r="B12" s="411"/>
      <c r="C12" s="411"/>
      <c r="D12" s="412"/>
      <c r="E12" s="411"/>
      <c r="F12" s="411"/>
      <c r="G12" s="411"/>
      <c r="H12" s="411"/>
      <c r="I12" s="411"/>
      <c r="J12" s="411"/>
      <c r="K12" s="411"/>
      <c r="L12" s="411"/>
      <c r="M12" s="411"/>
      <c r="N12" s="411"/>
      <c r="O12" s="411"/>
      <c r="P12" s="411"/>
      <c r="Q12" s="411"/>
      <c r="R12" s="411"/>
      <c r="S12" s="411"/>
      <c r="T12" s="411"/>
      <c r="U12" s="411"/>
      <c r="V12" s="411"/>
      <c r="W12" s="411"/>
      <c r="X12" s="411"/>
      <c r="Y12" s="411"/>
    </row>
    <row r="13" spans="1:25" x14ac:dyDescent="0.2">
      <c r="A13" s="2">
        <v>1</v>
      </c>
      <c r="B13" s="418" t="s">
        <v>67</v>
      </c>
      <c r="C13" s="418"/>
      <c r="D13" s="16"/>
      <c r="E13" s="16"/>
      <c r="F13" s="16"/>
      <c r="G13" s="16"/>
      <c r="H13" s="16"/>
      <c r="I13" s="16"/>
      <c r="J13" s="16"/>
      <c r="K13" s="16"/>
      <c r="L13" s="16"/>
      <c r="M13" s="16"/>
      <c r="N13" s="16"/>
      <c r="O13" s="16"/>
      <c r="P13" s="16"/>
      <c r="Q13" s="16"/>
      <c r="R13" s="16"/>
      <c r="S13" s="178"/>
      <c r="T13" s="178"/>
      <c r="U13" s="178"/>
      <c r="V13" s="178"/>
      <c r="W13" s="178"/>
      <c r="X13" s="178"/>
      <c r="Y13" s="178"/>
    </row>
    <row r="14" spans="1:25" x14ac:dyDescent="0.2">
      <c r="A14" s="2">
        <v>2</v>
      </c>
      <c r="B14" s="418" t="s">
        <v>57</v>
      </c>
      <c r="C14" s="418"/>
      <c r="D14" s="16"/>
      <c r="E14" s="16"/>
      <c r="F14" s="16"/>
      <c r="G14" s="16"/>
      <c r="H14" s="16"/>
      <c r="I14" s="16"/>
      <c r="J14" s="16"/>
      <c r="K14" s="16"/>
      <c r="L14" s="16"/>
      <c r="M14" s="16"/>
      <c r="N14" s="16"/>
      <c r="O14" s="16"/>
      <c r="P14" s="16"/>
      <c r="Q14" s="16"/>
      <c r="R14" s="16"/>
      <c r="S14" s="178"/>
      <c r="T14" s="178"/>
      <c r="U14" s="178"/>
      <c r="V14" s="178"/>
      <c r="W14" s="178"/>
      <c r="X14" s="178"/>
      <c r="Y14" s="178"/>
    </row>
    <row r="15" spans="1:25" x14ac:dyDescent="0.2">
      <c r="A15" s="2">
        <v>3</v>
      </c>
      <c r="B15" s="418" t="s">
        <v>58</v>
      </c>
      <c r="C15" s="418"/>
      <c r="D15" s="16"/>
      <c r="E15" s="16"/>
      <c r="F15" s="16"/>
      <c r="G15" s="16"/>
      <c r="H15" s="16"/>
      <c r="I15" s="16"/>
      <c r="J15" s="16"/>
      <c r="K15" s="16"/>
      <c r="L15" s="16"/>
      <c r="M15" s="16"/>
      <c r="N15" s="16"/>
      <c r="O15" s="16"/>
      <c r="P15" s="16"/>
      <c r="Q15" s="16"/>
      <c r="R15" s="16"/>
      <c r="S15" s="44"/>
      <c r="T15" s="45"/>
      <c r="U15" s="45"/>
      <c r="V15" s="45"/>
      <c r="W15" s="45"/>
      <c r="X15" s="45"/>
      <c r="Y15" s="45"/>
    </row>
    <row r="16" spans="1:25" ht="12.75" customHeight="1" x14ac:dyDescent="0.2">
      <c r="A16" s="2">
        <v>4</v>
      </c>
      <c r="B16" s="428" t="s">
        <v>19</v>
      </c>
      <c r="C16" s="429"/>
      <c r="D16" s="16"/>
      <c r="E16" s="16"/>
      <c r="F16" s="16"/>
      <c r="G16" s="16"/>
      <c r="H16" s="16"/>
      <c r="I16" s="16"/>
      <c r="J16" s="16"/>
      <c r="K16" s="16"/>
      <c r="L16" s="16"/>
      <c r="M16" s="16"/>
      <c r="N16" s="16"/>
      <c r="O16" s="16"/>
      <c r="P16" s="16"/>
      <c r="Q16" s="16"/>
      <c r="R16" s="16"/>
      <c r="S16" s="46"/>
      <c r="T16" s="47"/>
      <c r="U16" s="47"/>
      <c r="V16" s="47"/>
      <c r="W16" s="47"/>
      <c r="X16" s="47"/>
      <c r="Y16" s="47"/>
    </row>
    <row r="17" spans="1:25" ht="13.5" thickBot="1" x14ac:dyDescent="0.25">
      <c r="A17" s="2">
        <v>5</v>
      </c>
      <c r="B17" s="428" t="s">
        <v>68</v>
      </c>
      <c r="C17" s="429"/>
      <c r="D17" s="16"/>
      <c r="E17" s="16"/>
      <c r="F17" s="16"/>
      <c r="G17" s="16"/>
      <c r="H17" s="16"/>
      <c r="I17" s="16"/>
      <c r="J17" s="16"/>
      <c r="K17" s="16"/>
      <c r="L17" s="16"/>
      <c r="M17" s="16"/>
      <c r="N17" s="16"/>
      <c r="O17" s="16"/>
      <c r="P17" s="16"/>
      <c r="Q17" s="16"/>
      <c r="R17" s="16"/>
      <c r="S17" s="178"/>
      <c r="T17" s="178"/>
      <c r="U17" s="178"/>
      <c r="V17" s="178"/>
      <c r="W17" s="178"/>
      <c r="X17" s="178"/>
      <c r="Y17" s="178"/>
    </row>
    <row r="18" spans="1:25" ht="13.5" thickBot="1" x14ac:dyDescent="0.25">
      <c r="B18" s="427" t="s">
        <v>28</v>
      </c>
      <c r="C18" s="427"/>
      <c r="D18" s="11" t="str">
        <f t="shared" ref="D18:L18" si="3">IF(AND(D13="A",D14="A",D15="A",D16="A",D17="A"),"C",IF(COUNTIF(D13:D17,"A")&gt;0,"P"," "))</f>
        <v xml:space="preserve"> </v>
      </c>
      <c r="E18" s="11" t="str">
        <f t="shared" si="3"/>
        <v xml:space="preserve"> </v>
      </c>
      <c r="F18" s="11" t="str">
        <f t="shared" si="3"/>
        <v xml:space="preserve"> </v>
      </c>
      <c r="G18" s="11" t="str">
        <f t="shared" si="3"/>
        <v xml:space="preserve"> </v>
      </c>
      <c r="H18" s="11" t="str">
        <f t="shared" si="3"/>
        <v xml:space="preserve"> </v>
      </c>
      <c r="I18" s="11" t="str">
        <f t="shared" si="3"/>
        <v xml:space="preserve"> </v>
      </c>
      <c r="J18" s="11" t="str">
        <f t="shared" si="3"/>
        <v xml:space="preserve"> </v>
      </c>
      <c r="K18" s="11" t="str">
        <f t="shared" si="3"/>
        <v xml:space="preserve"> </v>
      </c>
      <c r="L18" s="11" t="str">
        <f t="shared" si="3"/>
        <v xml:space="preserve"> </v>
      </c>
      <c r="M18" s="11" t="str">
        <f t="shared" ref="M18:R18" si="4">IF(AND(M13="A",M14="A",M15="A",M16="A",M17="A"),"C",IF(COUNTIF(M13:M17,"A")&gt;0,"P"," "))</f>
        <v xml:space="preserve"> </v>
      </c>
      <c r="N18" s="11" t="str">
        <f t="shared" si="4"/>
        <v xml:space="preserve"> </v>
      </c>
      <c r="O18" s="11" t="str">
        <f t="shared" si="4"/>
        <v xml:space="preserve"> </v>
      </c>
      <c r="P18" s="11" t="str">
        <f t="shared" si="4"/>
        <v xml:space="preserve"> </v>
      </c>
      <c r="Q18" s="11" t="str">
        <f t="shared" si="4"/>
        <v xml:space="preserve"> </v>
      </c>
      <c r="R18" s="11" t="str">
        <f t="shared" si="4"/>
        <v xml:space="preserve"> </v>
      </c>
      <c r="S18" s="11" t="str">
        <f t="shared" ref="S18:Y18" si="5">IF(AND(S13="A",S14="A",S17="A"),"C",IF(COUNTIF(S13:S17,"A")&gt;0,"P"," "))</f>
        <v xml:space="preserve"> </v>
      </c>
      <c r="T18" s="11" t="str">
        <f t="shared" si="5"/>
        <v xml:space="preserve"> </v>
      </c>
      <c r="U18" s="11" t="str">
        <f t="shared" si="5"/>
        <v xml:space="preserve"> </v>
      </c>
      <c r="V18" s="11" t="str">
        <f t="shared" si="5"/>
        <v xml:space="preserve"> </v>
      </c>
      <c r="W18" s="11" t="str">
        <f t="shared" si="5"/>
        <v xml:space="preserve"> </v>
      </c>
      <c r="X18" s="11" t="str">
        <f t="shared" si="5"/>
        <v xml:space="preserve"> </v>
      </c>
      <c r="Y18" s="11" t="str">
        <f t="shared" si="5"/>
        <v xml:space="preserve"> </v>
      </c>
    </row>
    <row r="20" spans="1:25" x14ac:dyDescent="0.2">
      <c r="A20" s="2">
        <v>1</v>
      </c>
      <c r="B20" s="418" t="s">
        <v>67</v>
      </c>
      <c r="C20" s="418"/>
      <c r="D20" s="16"/>
      <c r="E20" s="16"/>
      <c r="F20" s="16"/>
      <c r="G20" s="16"/>
      <c r="H20" s="16"/>
      <c r="I20" s="16"/>
      <c r="J20" s="16"/>
      <c r="K20" s="16"/>
      <c r="L20" s="16"/>
      <c r="M20" s="16"/>
      <c r="N20" s="16"/>
      <c r="O20" s="16"/>
      <c r="P20" s="16"/>
      <c r="Q20" s="16"/>
      <c r="R20" s="16"/>
      <c r="S20" s="178"/>
      <c r="T20" s="178"/>
      <c r="U20" s="178"/>
      <c r="V20" s="178"/>
      <c r="W20" s="178"/>
      <c r="X20" s="178"/>
      <c r="Y20" s="178"/>
    </row>
    <row r="21" spans="1:25" x14ac:dyDescent="0.2">
      <c r="A21" s="2">
        <v>2</v>
      </c>
      <c r="B21" s="418" t="s">
        <v>57</v>
      </c>
      <c r="C21" s="418"/>
      <c r="D21" s="16"/>
      <c r="E21" s="16"/>
      <c r="F21" s="16"/>
      <c r="G21" s="16"/>
      <c r="H21" s="16"/>
      <c r="I21" s="16"/>
      <c r="J21" s="16"/>
      <c r="K21" s="16"/>
      <c r="L21" s="16"/>
      <c r="M21" s="16"/>
      <c r="N21" s="16"/>
      <c r="O21" s="16"/>
      <c r="P21" s="16"/>
      <c r="Q21" s="16"/>
      <c r="R21" s="16"/>
      <c r="S21" s="178"/>
      <c r="T21" s="178"/>
      <c r="U21" s="178"/>
      <c r="V21" s="178"/>
      <c r="W21" s="178"/>
      <c r="X21" s="178"/>
      <c r="Y21" s="178"/>
    </row>
    <row r="22" spans="1:25" x14ac:dyDescent="0.2">
      <c r="A22" s="2">
        <v>3</v>
      </c>
      <c r="B22" s="418" t="s">
        <v>58</v>
      </c>
      <c r="C22" s="418"/>
      <c r="D22" s="16"/>
      <c r="E22" s="16"/>
      <c r="F22" s="16"/>
      <c r="G22" s="16"/>
      <c r="H22" s="16"/>
      <c r="I22" s="16"/>
      <c r="J22" s="16"/>
      <c r="K22" s="16"/>
      <c r="L22" s="16"/>
      <c r="M22" s="16"/>
      <c r="N22" s="16"/>
      <c r="O22" s="16"/>
      <c r="P22" s="16"/>
      <c r="Q22" s="16"/>
      <c r="R22" s="16"/>
      <c r="S22" s="44"/>
      <c r="T22" s="45"/>
      <c r="U22" s="45"/>
      <c r="V22" s="45"/>
      <c r="W22" s="45"/>
      <c r="X22" s="45"/>
      <c r="Y22" s="45"/>
    </row>
    <row r="23" spans="1:25" x14ac:dyDescent="0.2">
      <c r="A23" s="2">
        <v>4</v>
      </c>
      <c r="B23" s="428" t="s">
        <v>19</v>
      </c>
      <c r="C23" s="429"/>
      <c r="D23" s="16"/>
      <c r="E23" s="16"/>
      <c r="F23" s="16"/>
      <c r="G23" s="16"/>
      <c r="H23" s="16"/>
      <c r="I23" s="16"/>
      <c r="J23" s="16"/>
      <c r="K23" s="16"/>
      <c r="L23" s="16"/>
      <c r="M23" s="16"/>
      <c r="N23" s="16"/>
      <c r="O23" s="16"/>
      <c r="P23" s="16"/>
      <c r="Q23" s="16"/>
      <c r="R23" s="16"/>
      <c r="S23" s="46"/>
      <c r="T23" s="47"/>
      <c r="U23" s="47"/>
      <c r="V23" s="47"/>
      <c r="W23" s="47"/>
      <c r="X23" s="47"/>
      <c r="Y23" s="47"/>
    </row>
    <row r="24" spans="1:25" ht="13.5" thickBot="1" x14ac:dyDescent="0.25">
      <c r="A24" s="2">
        <v>5</v>
      </c>
      <c r="B24" s="428" t="s">
        <v>68</v>
      </c>
      <c r="C24" s="429"/>
      <c r="D24" s="16"/>
      <c r="E24" s="16"/>
      <c r="F24" s="16"/>
      <c r="G24" s="16"/>
      <c r="H24" s="16"/>
      <c r="I24" s="16"/>
      <c r="J24" s="16"/>
      <c r="K24" s="16"/>
      <c r="L24" s="16"/>
      <c r="M24" s="16"/>
      <c r="N24" s="16"/>
      <c r="O24" s="16"/>
      <c r="P24" s="16"/>
      <c r="Q24" s="16"/>
      <c r="R24" s="16"/>
      <c r="S24" s="178"/>
      <c r="T24" s="178"/>
      <c r="U24" s="178"/>
      <c r="V24" s="178"/>
      <c r="W24" s="178"/>
      <c r="X24" s="178"/>
      <c r="Y24" s="178"/>
    </row>
    <row r="25" spans="1:25" ht="13.5" thickBot="1" x14ac:dyDescent="0.25">
      <c r="B25" s="427" t="s">
        <v>28</v>
      </c>
      <c r="C25" s="427"/>
      <c r="D25" s="11" t="str">
        <f t="shared" ref="D25:R25" si="6">IF(AND(D20="A",D21="A",D22="A",D23="A",D24="A"),"C",IF(COUNTIF(D20:D24,"A")&gt;0,"P"," "))</f>
        <v xml:space="preserve"> </v>
      </c>
      <c r="E25" s="11" t="str">
        <f t="shared" si="6"/>
        <v xml:space="preserve"> </v>
      </c>
      <c r="F25" s="11" t="str">
        <f t="shared" si="6"/>
        <v xml:space="preserve"> </v>
      </c>
      <c r="G25" s="11" t="str">
        <f t="shared" si="6"/>
        <v xml:space="preserve"> </v>
      </c>
      <c r="H25" s="11" t="str">
        <f t="shared" si="6"/>
        <v xml:space="preserve"> </v>
      </c>
      <c r="I25" s="11" t="str">
        <f t="shared" si="6"/>
        <v xml:space="preserve"> </v>
      </c>
      <c r="J25" s="11" t="str">
        <f t="shared" si="6"/>
        <v xml:space="preserve"> </v>
      </c>
      <c r="K25" s="11" t="str">
        <f t="shared" si="6"/>
        <v xml:space="preserve"> </v>
      </c>
      <c r="L25" s="11" t="str">
        <f t="shared" si="6"/>
        <v xml:space="preserve"> </v>
      </c>
      <c r="M25" s="11" t="str">
        <f t="shared" si="6"/>
        <v xml:space="preserve"> </v>
      </c>
      <c r="N25" s="11" t="str">
        <f t="shared" si="6"/>
        <v xml:space="preserve"> </v>
      </c>
      <c r="O25" s="11" t="str">
        <f t="shared" si="6"/>
        <v xml:space="preserve"> </v>
      </c>
      <c r="P25" s="11" t="str">
        <f t="shared" si="6"/>
        <v xml:space="preserve"> </v>
      </c>
      <c r="Q25" s="11" t="str">
        <f t="shared" si="6"/>
        <v xml:space="preserve"> </v>
      </c>
      <c r="R25" s="11" t="str">
        <f t="shared" si="6"/>
        <v xml:space="preserve"> </v>
      </c>
      <c r="S25" s="11" t="str">
        <f t="shared" ref="S25:Y25" si="7">IF(AND(S20="A",S21="A",S24="A"),"C",IF(COUNTIF(S20:S24,"A")&gt;0,"P"," "))</f>
        <v xml:space="preserve"> </v>
      </c>
      <c r="T25" s="11" t="str">
        <f t="shared" si="7"/>
        <v xml:space="preserve"> </v>
      </c>
      <c r="U25" s="11" t="str">
        <f t="shared" si="7"/>
        <v xml:space="preserve"> </v>
      </c>
      <c r="V25" s="11" t="str">
        <f t="shared" si="7"/>
        <v xml:space="preserve"> </v>
      </c>
      <c r="W25" s="11" t="str">
        <f t="shared" si="7"/>
        <v xml:space="preserve"> </v>
      </c>
      <c r="X25" s="11" t="str">
        <f t="shared" si="7"/>
        <v xml:space="preserve"> </v>
      </c>
      <c r="Y25" s="11" t="str">
        <f t="shared" si="7"/>
        <v xml:space="preserve"> </v>
      </c>
    </row>
  </sheetData>
  <sheetProtection password="9A15" sheet="1" objects="1" scenarios="1" selectLockedCells="1"/>
  <mergeCells count="44">
    <mergeCell ref="B25:C25"/>
    <mergeCell ref="B20:C20"/>
    <mergeCell ref="B21:C21"/>
    <mergeCell ref="B22:C22"/>
    <mergeCell ref="B23:C23"/>
    <mergeCell ref="B24:C24"/>
    <mergeCell ref="I1:I4"/>
    <mergeCell ref="X1:X4"/>
    <mergeCell ref="U1:U4"/>
    <mergeCell ref="O1:O4"/>
    <mergeCell ref="P1:P4"/>
    <mergeCell ref="K1:K4"/>
    <mergeCell ref="T1:T4"/>
    <mergeCell ref="Q1:Q4"/>
    <mergeCell ref="R1:R4"/>
    <mergeCell ref="V1:V4"/>
    <mergeCell ref="W1:W4"/>
    <mergeCell ref="A4:C4"/>
    <mergeCell ref="B11:C11"/>
    <mergeCell ref="B10:C10"/>
    <mergeCell ref="B9:C9"/>
    <mergeCell ref="B8:C8"/>
    <mergeCell ref="B7:C7"/>
    <mergeCell ref="B18:C18"/>
    <mergeCell ref="B16:C16"/>
    <mergeCell ref="B17:C17"/>
    <mergeCell ref="B14:C14"/>
    <mergeCell ref="B15:C15"/>
    <mergeCell ref="B12:Y12"/>
    <mergeCell ref="B5:Y5"/>
    <mergeCell ref="G1:G4"/>
    <mergeCell ref="B6:C6"/>
    <mergeCell ref="B13:C13"/>
    <mergeCell ref="J1:J4"/>
    <mergeCell ref="D1:D4"/>
    <mergeCell ref="M1:M4"/>
    <mergeCell ref="N1:N4"/>
    <mergeCell ref="E1:E4"/>
    <mergeCell ref="L1:L4"/>
    <mergeCell ref="H1:H4"/>
    <mergeCell ref="F1:F4"/>
    <mergeCell ref="Y1:Y4"/>
    <mergeCell ref="S1:S4"/>
    <mergeCell ref="A3:C3"/>
  </mergeCells>
  <phoneticPr fontId="2" type="noConversion"/>
  <pageMargins left="0.75" right="0.7" top="1" bottom="1" header="0.5" footer="0.5"/>
  <pageSetup orientation="landscape" r:id="rId1"/>
  <headerFooter alignWithMargins="0">
    <oddHeader>&amp;C&amp;"Arial,Bold"&amp;14CadetteTrax&amp;12
Registration - &amp;D</oddHeader>
    <oddFooter>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00B050"/>
    <pageSetUpPr fitToPage="1"/>
  </sheetPr>
  <dimension ref="A1:Q69"/>
  <sheetViews>
    <sheetView showGridLines="0" zoomScaleNormal="100" workbookViewId="0">
      <pane ySplit="4" topLeftCell="A5" activePane="bottomLeft" state="frozen"/>
      <selection pane="bottomLeft" activeCell="A5" sqref="A5"/>
    </sheetView>
  </sheetViews>
  <sheetFormatPr defaultRowHeight="12.75" x14ac:dyDescent="0.2"/>
  <cols>
    <col min="1" max="1" width="12.140625" style="116" bestFit="1" customWidth="1"/>
    <col min="2" max="16" width="7.7109375" style="116" customWidth="1"/>
    <col min="17" max="16384" width="9.140625" style="116"/>
  </cols>
  <sheetData>
    <row r="1" spans="1:17" ht="25.5" customHeight="1" x14ac:dyDescent="0.2">
      <c r="A1" s="434" t="s">
        <v>95</v>
      </c>
      <c r="B1" s="415" t="str">
        <f ca="1">'ambassador 1'!$A$1</f>
        <v>ambassador 1</v>
      </c>
      <c r="C1" s="415" t="str">
        <f ca="1">'ambassador 2'!$A$1</f>
        <v>ambassador 2</v>
      </c>
      <c r="D1" s="415" t="str">
        <f ca="1">'ambassador 3'!$A$1</f>
        <v>ambassador 3</v>
      </c>
      <c r="E1" s="415" t="str">
        <f ca="1">'ambassador 4'!$A$1</f>
        <v>ambassador 4</v>
      </c>
      <c r="F1" s="415" t="str">
        <f ca="1">'ambassador 5'!$A$1</f>
        <v>ambassador 5</v>
      </c>
      <c r="G1" s="415" t="str">
        <f ca="1">'ambassador 6'!$A$1</f>
        <v>ambassador 6</v>
      </c>
      <c r="H1" s="415" t="str">
        <f ca="1">'ambassador 7'!$A$1</f>
        <v>ambassador 7</v>
      </c>
      <c r="I1" s="415" t="str">
        <f ca="1">'ambassador 8'!$A$1</f>
        <v>ambassador 8</v>
      </c>
      <c r="J1" s="415" t="str">
        <f ca="1">'ambassador 9'!$A$1</f>
        <v>ambassador 9</v>
      </c>
      <c r="K1" s="415" t="str">
        <f ca="1">'ambassador 10'!$A$1</f>
        <v>ambassador 10</v>
      </c>
      <c r="L1" s="415" t="str">
        <f ca="1">'ambassador 11'!$A$1</f>
        <v>ambassador 11</v>
      </c>
      <c r="M1" s="415" t="str">
        <f ca="1">'ambassador 12'!$A$1</f>
        <v>ambassador 12</v>
      </c>
      <c r="N1" s="415" t="str">
        <f ca="1">'ambassador 13'!$A$1</f>
        <v>ambassador 13</v>
      </c>
      <c r="O1" s="415" t="str">
        <f ca="1">'ambassador 14'!$A$1</f>
        <v>ambassador 14</v>
      </c>
      <c r="P1" s="415" t="str">
        <f ca="1">'ambassador 15'!$A$1</f>
        <v>ambassador 15</v>
      </c>
      <c r="Q1" s="432" t="s">
        <v>0</v>
      </c>
    </row>
    <row r="2" spans="1:17" x14ac:dyDescent="0.2">
      <c r="A2" s="434"/>
      <c r="B2" s="416"/>
      <c r="C2" s="416"/>
      <c r="D2" s="416"/>
      <c r="E2" s="416"/>
      <c r="F2" s="416"/>
      <c r="G2" s="416"/>
      <c r="H2" s="416"/>
      <c r="I2" s="416"/>
      <c r="J2" s="416"/>
      <c r="K2" s="416"/>
      <c r="L2" s="416"/>
      <c r="M2" s="416"/>
      <c r="N2" s="416"/>
      <c r="O2" s="416"/>
      <c r="P2" s="416"/>
      <c r="Q2" s="432"/>
    </row>
    <row r="3" spans="1:17" x14ac:dyDescent="0.2">
      <c r="B3" s="416"/>
      <c r="C3" s="416"/>
      <c r="D3" s="416"/>
      <c r="E3" s="416"/>
      <c r="F3" s="416"/>
      <c r="G3" s="416"/>
      <c r="H3" s="416"/>
      <c r="I3" s="416"/>
      <c r="J3" s="416"/>
      <c r="K3" s="416"/>
      <c r="L3" s="416"/>
      <c r="M3" s="416"/>
      <c r="N3" s="416"/>
      <c r="O3" s="416"/>
      <c r="P3" s="416"/>
      <c r="Q3" s="432"/>
    </row>
    <row r="4" spans="1:17" x14ac:dyDescent="0.2">
      <c r="A4" s="117" t="s">
        <v>49</v>
      </c>
      <c r="B4" s="417"/>
      <c r="C4" s="417"/>
      <c r="D4" s="417"/>
      <c r="E4" s="417"/>
      <c r="F4" s="417"/>
      <c r="G4" s="417"/>
      <c r="H4" s="417"/>
      <c r="I4" s="417"/>
      <c r="J4" s="417"/>
      <c r="K4" s="417"/>
      <c r="L4" s="417"/>
      <c r="M4" s="417"/>
      <c r="N4" s="417"/>
      <c r="O4" s="417"/>
      <c r="P4" s="417"/>
      <c r="Q4" s="433"/>
    </row>
    <row r="5" spans="1:17" x14ac:dyDescent="0.2">
      <c r="A5" s="118"/>
      <c r="B5" s="107"/>
      <c r="C5" s="107"/>
      <c r="D5" s="107"/>
      <c r="E5" s="107"/>
      <c r="F5" s="107"/>
      <c r="G5" s="107"/>
      <c r="H5" s="107"/>
      <c r="I5" s="107"/>
      <c r="J5" s="107"/>
      <c r="K5" s="107"/>
      <c r="L5" s="107"/>
      <c r="M5" s="107"/>
      <c r="N5" s="107"/>
      <c r="O5" s="107"/>
      <c r="P5" s="107"/>
      <c r="Q5" s="108">
        <f t="shared" ref="Q5:Q24" si="0">SUM(B5:P5)</f>
        <v>0</v>
      </c>
    </row>
    <row r="6" spans="1:17" x14ac:dyDescent="0.2">
      <c r="A6" s="119"/>
      <c r="B6" s="107"/>
      <c r="C6" s="107"/>
      <c r="D6" s="107"/>
      <c r="E6" s="107"/>
      <c r="F6" s="107"/>
      <c r="G6" s="107"/>
      <c r="H6" s="107"/>
      <c r="I6" s="107"/>
      <c r="J6" s="107"/>
      <c r="K6" s="107"/>
      <c r="L6" s="107"/>
      <c r="M6" s="107"/>
      <c r="N6" s="107"/>
      <c r="O6" s="107"/>
      <c r="P6" s="107"/>
      <c r="Q6" s="108">
        <f t="shared" si="0"/>
        <v>0</v>
      </c>
    </row>
    <row r="7" spans="1:17" x14ac:dyDescent="0.2">
      <c r="A7" s="118"/>
      <c r="B7" s="107"/>
      <c r="C7" s="107"/>
      <c r="D7" s="107"/>
      <c r="E7" s="107"/>
      <c r="F7" s="107"/>
      <c r="G7" s="107"/>
      <c r="H7" s="107"/>
      <c r="I7" s="107"/>
      <c r="J7" s="107"/>
      <c r="K7" s="107"/>
      <c r="L7" s="107"/>
      <c r="M7" s="107"/>
      <c r="N7" s="107"/>
      <c r="O7" s="107"/>
      <c r="P7" s="107"/>
      <c r="Q7" s="108">
        <f t="shared" si="0"/>
        <v>0</v>
      </c>
    </row>
    <row r="8" spans="1:17" x14ac:dyDescent="0.2">
      <c r="A8" s="118"/>
      <c r="B8" s="107"/>
      <c r="C8" s="107"/>
      <c r="D8" s="107"/>
      <c r="E8" s="107"/>
      <c r="F8" s="107"/>
      <c r="G8" s="107"/>
      <c r="H8" s="107"/>
      <c r="I8" s="107"/>
      <c r="J8" s="107"/>
      <c r="K8" s="107"/>
      <c r="L8" s="107"/>
      <c r="M8" s="107"/>
      <c r="N8" s="107"/>
      <c r="O8" s="107"/>
      <c r="P8" s="107"/>
      <c r="Q8" s="108">
        <f t="shared" si="0"/>
        <v>0</v>
      </c>
    </row>
    <row r="9" spans="1:17" x14ac:dyDescent="0.2">
      <c r="A9" s="118"/>
      <c r="B9" s="107"/>
      <c r="C9" s="107"/>
      <c r="D9" s="107"/>
      <c r="E9" s="107"/>
      <c r="F9" s="107"/>
      <c r="G9" s="107"/>
      <c r="H9" s="107"/>
      <c r="I9" s="107"/>
      <c r="J9" s="107"/>
      <c r="K9" s="107"/>
      <c r="L9" s="107"/>
      <c r="M9" s="107"/>
      <c r="N9" s="107"/>
      <c r="O9" s="107"/>
      <c r="P9" s="107"/>
      <c r="Q9" s="108">
        <f t="shared" si="0"/>
        <v>0</v>
      </c>
    </row>
    <row r="10" spans="1:17" x14ac:dyDescent="0.2">
      <c r="A10" s="118"/>
      <c r="B10" s="107"/>
      <c r="C10" s="107"/>
      <c r="D10" s="107"/>
      <c r="E10" s="107"/>
      <c r="F10" s="107"/>
      <c r="G10" s="107"/>
      <c r="H10" s="107"/>
      <c r="I10" s="107"/>
      <c r="J10" s="107"/>
      <c r="K10" s="107"/>
      <c r="L10" s="107"/>
      <c r="M10" s="107"/>
      <c r="N10" s="107"/>
      <c r="O10" s="107"/>
      <c r="P10" s="107"/>
      <c r="Q10" s="108">
        <f t="shared" si="0"/>
        <v>0</v>
      </c>
    </row>
    <row r="11" spans="1:17" x14ac:dyDescent="0.2">
      <c r="A11" s="118"/>
      <c r="B11" s="107"/>
      <c r="C11" s="107"/>
      <c r="D11" s="107"/>
      <c r="E11" s="107"/>
      <c r="F11" s="107"/>
      <c r="G11" s="107"/>
      <c r="H11" s="107"/>
      <c r="I11" s="107"/>
      <c r="J11" s="107"/>
      <c r="K11" s="107"/>
      <c r="L11" s="107"/>
      <c r="M11" s="107"/>
      <c r="N11" s="107"/>
      <c r="O11" s="107"/>
      <c r="P11" s="107"/>
      <c r="Q11" s="108">
        <f t="shared" si="0"/>
        <v>0</v>
      </c>
    </row>
    <row r="12" spans="1:17" x14ac:dyDescent="0.2">
      <c r="A12" s="118"/>
      <c r="B12" s="107"/>
      <c r="C12" s="107"/>
      <c r="D12" s="107"/>
      <c r="E12" s="107"/>
      <c r="F12" s="107"/>
      <c r="G12" s="107"/>
      <c r="H12" s="107"/>
      <c r="I12" s="107"/>
      <c r="J12" s="107"/>
      <c r="K12" s="107"/>
      <c r="L12" s="107"/>
      <c r="M12" s="107"/>
      <c r="N12" s="107"/>
      <c r="O12" s="107"/>
      <c r="P12" s="107"/>
      <c r="Q12" s="108">
        <f t="shared" si="0"/>
        <v>0</v>
      </c>
    </row>
    <row r="13" spans="1:17" x14ac:dyDescent="0.2">
      <c r="A13" s="118"/>
      <c r="B13" s="107"/>
      <c r="C13" s="107"/>
      <c r="D13" s="107"/>
      <c r="E13" s="107"/>
      <c r="F13" s="107"/>
      <c r="G13" s="107"/>
      <c r="H13" s="107"/>
      <c r="I13" s="107"/>
      <c r="J13" s="107"/>
      <c r="K13" s="107"/>
      <c r="L13" s="107"/>
      <c r="M13" s="107"/>
      <c r="N13" s="107"/>
      <c r="O13" s="107"/>
      <c r="P13" s="107"/>
      <c r="Q13" s="108">
        <f t="shared" si="0"/>
        <v>0</v>
      </c>
    </row>
    <row r="14" spans="1:17" x14ac:dyDescent="0.2">
      <c r="A14" s="118"/>
      <c r="B14" s="107"/>
      <c r="C14" s="107"/>
      <c r="D14" s="107"/>
      <c r="E14" s="107"/>
      <c r="F14" s="107"/>
      <c r="G14" s="107"/>
      <c r="H14" s="107"/>
      <c r="I14" s="107"/>
      <c r="J14" s="107"/>
      <c r="K14" s="107"/>
      <c r="L14" s="107"/>
      <c r="M14" s="107"/>
      <c r="N14" s="107"/>
      <c r="O14" s="107"/>
      <c r="P14" s="107"/>
      <c r="Q14" s="108">
        <f t="shared" si="0"/>
        <v>0</v>
      </c>
    </row>
    <row r="15" spans="1:17" x14ac:dyDescent="0.2">
      <c r="A15" s="118"/>
      <c r="B15" s="107"/>
      <c r="C15" s="107"/>
      <c r="D15" s="107"/>
      <c r="E15" s="107"/>
      <c r="F15" s="107"/>
      <c r="G15" s="107"/>
      <c r="H15" s="107"/>
      <c r="I15" s="107"/>
      <c r="J15" s="107"/>
      <c r="K15" s="107"/>
      <c r="L15" s="107"/>
      <c r="M15" s="107"/>
      <c r="N15" s="107"/>
      <c r="O15" s="107"/>
      <c r="P15" s="107"/>
      <c r="Q15" s="108">
        <f t="shared" si="0"/>
        <v>0</v>
      </c>
    </row>
    <row r="16" spans="1:17" x14ac:dyDescent="0.2">
      <c r="A16" s="118"/>
      <c r="B16" s="107"/>
      <c r="C16" s="107"/>
      <c r="D16" s="107"/>
      <c r="E16" s="107"/>
      <c r="F16" s="107"/>
      <c r="G16" s="107"/>
      <c r="H16" s="107"/>
      <c r="I16" s="107"/>
      <c r="J16" s="107"/>
      <c r="K16" s="107"/>
      <c r="L16" s="107"/>
      <c r="M16" s="107"/>
      <c r="N16" s="107"/>
      <c r="O16" s="107"/>
      <c r="P16" s="107"/>
      <c r="Q16" s="108">
        <f t="shared" si="0"/>
        <v>0</v>
      </c>
    </row>
    <row r="17" spans="1:17" x14ac:dyDescent="0.2">
      <c r="A17" s="118"/>
      <c r="B17" s="107"/>
      <c r="C17" s="107"/>
      <c r="D17" s="107"/>
      <c r="E17" s="107"/>
      <c r="F17" s="107"/>
      <c r="G17" s="107"/>
      <c r="H17" s="107"/>
      <c r="I17" s="107"/>
      <c r="J17" s="107"/>
      <c r="K17" s="107"/>
      <c r="L17" s="107"/>
      <c r="M17" s="107"/>
      <c r="N17" s="107"/>
      <c r="O17" s="107"/>
      <c r="P17" s="107"/>
      <c r="Q17" s="108">
        <f t="shared" si="0"/>
        <v>0</v>
      </c>
    </row>
    <row r="18" spans="1:17" x14ac:dyDescent="0.2">
      <c r="A18" s="118"/>
      <c r="B18" s="107"/>
      <c r="C18" s="107"/>
      <c r="D18" s="107"/>
      <c r="E18" s="107"/>
      <c r="F18" s="107"/>
      <c r="G18" s="107"/>
      <c r="H18" s="107"/>
      <c r="I18" s="107"/>
      <c r="J18" s="107"/>
      <c r="K18" s="107"/>
      <c r="L18" s="107"/>
      <c r="M18" s="107"/>
      <c r="N18" s="107"/>
      <c r="O18" s="107"/>
      <c r="P18" s="107"/>
      <c r="Q18" s="108">
        <f t="shared" si="0"/>
        <v>0</v>
      </c>
    </row>
    <row r="19" spans="1:17" x14ac:dyDescent="0.2">
      <c r="A19" s="118"/>
      <c r="B19" s="107"/>
      <c r="C19" s="107"/>
      <c r="D19" s="107"/>
      <c r="E19" s="107"/>
      <c r="F19" s="107"/>
      <c r="G19" s="107"/>
      <c r="H19" s="107"/>
      <c r="I19" s="107"/>
      <c r="J19" s="107"/>
      <c r="K19" s="107"/>
      <c r="L19" s="107"/>
      <c r="M19" s="107"/>
      <c r="N19" s="107"/>
      <c r="O19" s="107"/>
      <c r="P19" s="107"/>
      <c r="Q19" s="108">
        <f t="shared" si="0"/>
        <v>0</v>
      </c>
    </row>
    <row r="20" spans="1:17" x14ac:dyDescent="0.2">
      <c r="A20" s="118"/>
      <c r="B20" s="107"/>
      <c r="C20" s="107"/>
      <c r="D20" s="107"/>
      <c r="E20" s="107"/>
      <c r="F20" s="107"/>
      <c r="G20" s="107"/>
      <c r="H20" s="107"/>
      <c r="I20" s="107"/>
      <c r="J20" s="107"/>
      <c r="K20" s="107"/>
      <c r="L20" s="107"/>
      <c r="M20" s="107"/>
      <c r="N20" s="107"/>
      <c r="O20" s="107"/>
      <c r="P20" s="107"/>
      <c r="Q20" s="108">
        <f t="shared" si="0"/>
        <v>0</v>
      </c>
    </row>
    <row r="21" spans="1:17" x14ac:dyDescent="0.2">
      <c r="A21" s="118"/>
      <c r="B21" s="107"/>
      <c r="C21" s="107"/>
      <c r="D21" s="107"/>
      <c r="E21" s="107"/>
      <c r="F21" s="107"/>
      <c r="G21" s="107"/>
      <c r="H21" s="107"/>
      <c r="I21" s="107"/>
      <c r="J21" s="107"/>
      <c r="K21" s="107"/>
      <c r="L21" s="107"/>
      <c r="M21" s="107"/>
      <c r="N21" s="107"/>
      <c r="O21" s="107"/>
      <c r="P21" s="107"/>
      <c r="Q21" s="108">
        <f t="shared" si="0"/>
        <v>0</v>
      </c>
    </row>
    <row r="22" spans="1:17" x14ac:dyDescent="0.2">
      <c r="A22" s="118"/>
      <c r="B22" s="107"/>
      <c r="C22" s="107"/>
      <c r="D22" s="107"/>
      <c r="E22" s="107"/>
      <c r="F22" s="107"/>
      <c r="G22" s="107"/>
      <c r="H22" s="107"/>
      <c r="I22" s="107"/>
      <c r="J22" s="107"/>
      <c r="K22" s="107"/>
      <c r="L22" s="107"/>
      <c r="M22" s="107"/>
      <c r="N22" s="107"/>
      <c r="O22" s="107"/>
      <c r="P22" s="107"/>
      <c r="Q22" s="108">
        <f t="shared" si="0"/>
        <v>0</v>
      </c>
    </row>
    <row r="23" spans="1:17" x14ac:dyDescent="0.2">
      <c r="A23" s="118"/>
      <c r="B23" s="107"/>
      <c r="C23" s="107"/>
      <c r="D23" s="107"/>
      <c r="E23" s="107"/>
      <c r="F23" s="107"/>
      <c r="G23" s="107"/>
      <c r="H23" s="107"/>
      <c r="I23" s="107"/>
      <c r="J23" s="107"/>
      <c r="K23" s="107"/>
      <c r="L23" s="107"/>
      <c r="M23" s="107"/>
      <c r="N23" s="107"/>
      <c r="O23" s="107"/>
      <c r="P23" s="107"/>
      <c r="Q23" s="108">
        <f t="shared" si="0"/>
        <v>0</v>
      </c>
    </row>
    <row r="24" spans="1:17" ht="13.5" thickBot="1" x14ac:dyDescent="0.25">
      <c r="A24" s="118"/>
      <c r="B24" s="107"/>
      <c r="C24" s="107"/>
      <c r="D24" s="107"/>
      <c r="E24" s="107"/>
      <c r="F24" s="107"/>
      <c r="G24" s="107"/>
      <c r="H24" s="107"/>
      <c r="I24" s="107"/>
      <c r="J24" s="107"/>
      <c r="K24" s="107"/>
      <c r="L24" s="107"/>
      <c r="M24" s="107"/>
      <c r="N24" s="107"/>
      <c r="O24" s="107"/>
      <c r="P24" s="107"/>
      <c r="Q24" s="108">
        <f t="shared" si="0"/>
        <v>0</v>
      </c>
    </row>
    <row r="25" spans="1:17" ht="26.25" thickBot="1" x14ac:dyDescent="0.25">
      <c r="A25" s="120" t="s">
        <v>1</v>
      </c>
      <c r="B25" s="109">
        <f t="shared" ref="B25:Q25" si="1">SUM(B5:B24)</f>
        <v>0</v>
      </c>
      <c r="C25" s="109">
        <f t="shared" si="1"/>
        <v>0</v>
      </c>
      <c r="D25" s="109">
        <f t="shared" si="1"/>
        <v>0</v>
      </c>
      <c r="E25" s="109">
        <f t="shared" si="1"/>
        <v>0</v>
      </c>
      <c r="F25" s="109">
        <f t="shared" si="1"/>
        <v>0</v>
      </c>
      <c r="G25" s="109">
        <f t="shared" si="1"/>
        <v>0</v>
      </c>
      <c r="H25" s="109">
        <f t="shared" si="1"/>
        <v>0</v>
      </c>
      <c r="I25" s="109">
        <f t="shared" si="1"/>
        <v>0</v>
      </c>
      <c r="J25" s="109">
        <f t="shared" si="1"/>
        <v>0</v>
      </c>
      <c r="K25" s="109">
        <f t="shared" si="1"/>
        <v>0</v>
      </c>
      <c r="L25" s="109">
        <f t="shared" si="1"/>
        <v>0</v>
      </c>
      <c r="M25" s="109">
        <f t="shared" si="1"/>
        <v>0</v>
      </c>
      <c r="N25" s="109">
        <f t="shared" si="1"/>
        <v>0</v>
      </c>
      <c r="O25" s="109">
        <f t="shared" si="1"/>
        <v>0</v>
      </c>
      <c r="P25" s="109">
        <f t="shared" si="1"/>
        <v>0</v>
      </c>
      <c r="Q25" s="121">
        <f t="shared" si="1"/>
        <v>0</v>
      </c>
    </row>
    <row r="27" spans="1:17" x14ac:dyDescent="0.2">
      <c r="A27" s="118"/>
      <c r="B27" s="107"/>
      <c r="C27" s="107"/>
      <c r="D27" s="107"/>
      <c r="E27" s="107"/>
      <c r="F27" s="107"/>
      <c r="G27" s="107"/>
      <c r="H27" s="107"/>
      <c r="I27" s="107"/>
      <c r="J27" s="107"/>
      <c r="K27" s="107"/>
      <c r="L27" s="107"/>
      <c r="M27" s="107"/>
      <c r="N27" s="107"/>
      <c r="O27" s="107"/>
      <c r="P27" s="107"/>
      <c r="Q27" s="108">
        <f t="shared" ref="Q27:Q46" si="2">SUM(B27:P27)</f>
        <v>0</v>
      </c>
    </row>
    <row r="28" spans="1:17" x14ac:dyDescent="0.2">
      <c r="A28" s="119"/>
      <c r="B28" s="107"/>
      <c r="C28" s="107"/>
      <c r="D28" s="107"/>
      <c r="E28" s="107"/>
      <c r="F28" s="107"/>
      <c r="G28" s="107"/>
      <c r="H28" s="107"/>
      <c r="I28" s="107"/>
      <c r="J28" s="107"/>
      <c r="K28" s="107"/>
      <c r="L28" s="107"/>
      <c r="M28" s="107"/>
      <c r="N28" s="107"/>
      <c r="O28" s="107"/>
      <c r="P28" s="107"/>
      <c r="Q28" s="108">
        <f t="shared" si="2"/>
        <v>0</v>
      </c>
    </row>
    <row r="29" spans="1:17" x14ac:dyDescent="0.2">
      <c r="A29" s="118"/>
      <c r="B29" s="107"/>
      <c r="C29" s="107"/>
      <c r="D29" s="107"/>
      <c r="E29" s="107"/>
      <c r="F29" s="107"/>
      <c r="G29" s="107"/>
      <c r="H29" s="107"/>
      <c r="I29" s="107"/>
      <c r="J29" s="107"/>
      <c r="K29" s="107"/>
      <c r="L29" s="107"/>
      <c r="M29" s="107"/>
      <c r="N29" s="107"/>
      <c r="O29" s="107"/>
      <c r="P29" s="107"/>
      <c r="Q29" s="108">
        <f t="shared" si="2"/>
        <v>0</v>
      </c>
    </row>
    <row r="30" spans="1:17" x14ac:dyDescent="0.2">
      <c r="A30" s="118"/>
      <c r="B30" s="107"/>
      <c r="C30" s="107"/>
      <c r="D30" s="107"/>
      <c r="E30" s="107"/>
      <c r="F30" s="107"/>
      <c r="G30" s="107"/>
      <c r="H30" s="107"/>
      <c r="I30" s="107"/>
      <c r="J30" s="107"/>
      <c r="K30" s="107"/>
      <c r="L30" s="107"/>
      <c r="M30" s="107"/>
      <c r="N30" s="107"/>
      <c r="O30" s="107"/>
      <c r="P30" s="107"/>
      <c r="Q30" s="108">
        <f t="shared" si="2"/>
        <v>0</v>
      </c>
    </row>
    <row r="31" spans="1:17" x14ac:dyDescent="0.2">
      <c r="A31" s="118"/>
      <c r="B31" s="107"/>
      <c r="C31" s="107"/>
      <c r="D31" s="107"/>
      <c r="E31" s="107"/>
      <c r="F31" s="107"/>
      <c r="G31" s="107"/>
      <c r="H31" s="107"/>
      <c r="I31" s="107"/>
      <c r="J31" s="107"/>
      <c r="K31" s="107"/>
      <c r="L31" s="107"/>
      <c r="M31" s="107"/>
      <c r="N31" s="107"/>
      <c r="O31" s="107"/>
      <c r="P31" s="107"/>
      <c r="Q31" s="108">
        <f t="shared" si="2"/>
        <v>0</v>
      </c>
    </row>
    <row r="32" spans="1:17" x14ac:dyDescent="0.2">
      <c r="A32" s="118"/>
      <c r="B32" s="107"/>
      <c r="C32" s="107"/>
      <c r="D32" s="107"/>
      <c r="E32" s="107"/>
      <c r="F32" s="107"/>
      <c r="G32" s="107"/>
      <c r="H32" s="107"/>
      <c r="I32" s="107"/>
      <c r="J32" s="107"/>
      <c r="K32" s="107"/>
      <c r="L32" s="107"/>
      <c r="M32" s="107"/>
      <c r="N32" s="107"/>
      <c r="O32" s="107"/>
      <c r="P32" s="107"/>
      <c r="Q32" s="108">
        <f t="shared" si="2"/>
        <v>0</v>
      </c>
    </row>
    <row r="33" spans="1:17" x14ac:dyDescent="0.2">
      <c r="A33" s="118"/>
      <c r="B33" s="107"/>
      <c r="C33" s="107"/>
      <c r="D33" s="107"/>
      <c r="E33" s="107"/>
      <c r="F33" s="107"/>
      <c r="G33" s="107"/>
      <c r="H33" s="107"/>
      <c r="I33" s="107"/>
      <c r="J33" s="107"/>
      <c r="K33" s="107"/>
      <c r="L33" s="107"/>
      <c r="M33" s="107"/>
      <c r="N33" s="107"/>
      <c r="O33" s="107"/>
      <c r="P33" s="107"/>
      <c r="Q33" s="108">
        <f t="shared" si="2"/>
        <v>0</v>
      </c>
    </row>
    <row r="34" spans="1:17" x14ac:dyDescent="0.2">
      <c r="A34" s="118"/>
      <c r="B34" s="107"/>
      <c r="C34" s="107"/>
      <c r="D34" s="107"/>
      <c r="E34" s="107"/>
      <c r="F34" s="107"/>
      <c r="G34" s="107"/>
      <c r="H34" s="107"/>
      <c r="I34" s="107"/>
      <c r="J34" s="107"/>
      <c r="K34" s="107"/>
      <c r="L34" s="107"/>
      <c r="M34" s="107"/>
      <c r="N34" s="107"/>
      <c r="O34" s="107"/>
      <c r="P34" s="107"/>
      <c r="Q34" s="108">
        <f t="shared" si="2"/>
        <v>0</v>
      </c>
    </row>
    <row r="35" spans="1:17" x14ac:dyDescent="0.2">
      <c r="A35" s="118"/>
      <c r="B35" s="107"/>
      <c r="C35" s="107"/>
      <c r="D35" s="107"/>
      <c r="E35" s="107"/>
      <c r="F35" s="107"/>
      <c r="G35" s="107"/>
      <c r="H35" s="107"/>
      <c r="I35" s="107"/>
      <c r="J35" s="107"/>
      <c r="K35" s="107"/>
      <c r="L35" s="107"/>
      <c r="M35" s="107"/>
      <c r="N35" s="107"/>
      <c r="O35" s="107"/>
      <c r="P35" s="107"/>
      <c r="Q35" s="108">
        <f t="shared" si="2"/>
        <v>0</v>
      </c>
    </row>
    <row r="36" spans="1:17" x14ac:dyDescent="0.2">
      <c r="A36" s="118"/>
      <c r="B36" s="107"/>
      <c r="C36" s="107"/>
      <c r="D36" s="107"/>
      <c r="E36" s="107"/>
      <c r="F36" s="107"/>
      <c r="G36" s="107"/>
      <c r="H36" s="107"/>
      <c r="I36" s="107"/>
      <c r="J36" s="107"/>
      <c r="K36" s="107"/>
      <c r="L36" s="107"/>
      <c r="M36" s="107"/>
      <c r="N36" s="107"/>
      <c r="O36" s="107"/>
      <c r="P36" s="107"/>
      <c r="Q36" s="108">
        <f t="shared" si="2"/>
        <v>0</v>
      </c>
    </row>
    <row r="37" spans="1:17" x14ac:dyDescent="0.2">
      <c r="A37" s="118"/>
      <c r="B37" s="107"/>
      <c r="C37" s="107"/>
      <c r="D37" s="107"/>
      <c r="E37" s="107"/>
      <c r="F37" s="107"/>
      <c r="G37" s="107"/>
      <c r="H37" s="107"/>
      <c r="I37" s="107"/>
      <c r="J37" s="107"/>
      <c r="K37" s="107"/>
      <c r="L37" s="107"/>
      <c r="M37" s="107"/>
      <c r="N37" s="107"/>
      <c r="O37" s="107"/>
      <c r="P37" s="107"/>
      <c r="Q37" s="108">
        <f t="shared" si="2"/>
        <v>0</v>
      </c>
    </row>
    <row r="38" spans="1:17" x14ac:dyDescent="0.2">
      <c r="A38" s="118"/>
      <c r="B38" s="107"/>
      <c r="C38" s="107"/>
      <c r="D38" s="107"/>
      <c r="E38" s="107"/>
      <c r="F38" s="107"/>
      <c r="G38" s="107"/>
      <c r="H38" s="107"/>
      <c r="I38" s="107"/>
      <c r="J38" s="107"/>
      <c r="K38" s="107"/>
      <c r="L38" s="107"/>
      <c r="M38" s="107"/>
      <c r="N38" s="107"/>
      <c r="O38" s="107"/>
      <c r="P38" s="107"/>
      <c r="Q38" s="108">
        <f t="shared" si="2"/>
        <v>0</v>
      </c>
    </row>
    <row r="39" spans="1:17" x14ac:dyDescent="0.2">
      <c r="A39" s="118"/>
      <c r="B39" s="107"/>
      <c r="C39" s="107"/>
      <c r="D39" s="107"/>
      <c r="E39" s="107"/>
      <c r="F39" s="107"/>
      <c r="G39" s="107"/>
      <c r="H39" s="107"/>
      <c r="I39" s="107"/>
      <c r="J39" s="107"/>
      <c r="K39" s="107"/>
      <c r="L39" s="107"/>
      <c r="M39" s="107"/>
      <c r="N39" s="107"/>
      <c r="O39" s="107"/>
      <c r="P39" s="107"/>
      <c r="Q39" s="108">
        <f t="shared" si="2"/>
        <v>0</v>
      </c>
    </row>
    <row r="40" spans="1:17" x14ac:dyDescent="0.2">
      <c r="A40" s="118"/>
      <c r="B40" s="107"/>
      <c r="C40" s="107"/>
      <c r="D40" s="107"/>
      <c r="E40" s="107"/>
      <c r="F40" s="107"/>
      <c r="G40" s="107"/>
      <c r="H40" s="107"/>
      <c r="I40" s="107"/>
      <c r="J40" s="107"/>
      <c r="K40" s="107"/>
      <c r="L40" s="107"/>
      <c r="M40" s="107"/>
      <c r="N40" s="107"/>
      <c r="O40" s="107"/>
      <c r="P40" s="107"/>
      <c r="Q40" s="108">
        <f t="shared" si="2"/>
        <v>0</v>
      </c>
    </row>
    <row r="41" spans="1:17" x14ac:dyDescent="0.2">
      <c r="A41" s="118"/>
      <c r="B41" s="107"/>
      <c r="C41" s="107"/>
      <c r="D41" s="107"/>
      <c r="E41" s="107"/>
      <c r="F41" s="107"/>
      <c r="G41" s="107"/>
      <c r="H41" s="107"/>
      <c r="I41" s="107"/>
      <c r="J41" s="107"/>
      <c r="K41" s="107"/>
      <c r="L41" s="107"/>
      <c r="M41" s="107"/>
      <c r="N41" s="107"/>
      <c r="O41" s="107"/>
      <c r="P41" s="107"/>
      <c r="Q41" s="108">
        <f t="shared" si="2"/>
        <v>0</v>
      </c>
    </row>
    <row r="42" spans="1:17" x14ac:dyDescent="0.2">
      <c r="A42" s="118"/>
      <c r="B42" s="107"/>
      <c r="C42" s="107"/>
      <c r="D42" s="107"/>
      <c r="E42" s="107"/>
      <c r="F42" s="107"/>
      <c r="G42" s="107"/>
      <c r="H42" s="107"/>
      <c r="I42" s="107"/>
      <c r="J42" s="107"/>
      <c r="K42" s="107"/>
      <c r="L42" s="107"/>
      <c r="M42" s="107"/>
      <c r="N42" s="107"/>
      <c r="O42" s="107"/>
      <c r="P42" s="107"/>
      <c r="Q42" s="108">
        <f t="shared" si="2"/>
        <v>0</v>
      </c>
    </row>
    <row r="43" spans="1:17" x14ac:dyDescent="0.2">
      <c r="A43" s="118"/>
      <c r="B43" s="107"/>
      <c r="C43" s="107"/>
      <c r="D43" s="107"/>
      <c r="E43" s="107"/>
      <c r="F43" s="107"/>
      <c r="G43" s="107"/>
      <c r="H43" s="107"/>
      <c r="I43" s="107"/>
      <c r="J43" s="107"/>
      <c r="K43" s="107"/>
      <c r="L43" s="107"/>
      <c r="M43" s="107"/>
      <c r="N43" s="107"/>
      <c r="O43" s="107"/>
      <c r="P43" s="107"/>
      <c r="Q43" s="108">
        <f t="shared" si="2"/>
        <v>0</v>
      </c>
    </row>
    <row r="44" spans="1:17" x14ac:dyDescent="0.2">
      <c r="A44" s="118"/>
      <c r="B44" s="107"/>
      <c r="C44" s="107"/>
      <c r="D44" s="107"/>
      <c r="E44" s="107"/>
      <c r="F44" s="107"/>
      <c r="G44" s="107"/>
      <c r="H44" s="107"/>
      <c r="I44" s="107"/>
      <c r="J44" s="107"/>
      <c r="K44" s="107"/>
      <c r="L44" s="107"/>
      <c r="M44" s="107"/>
      <c r="N44" s="107"/>
      <c r="O44" s="107"/>
      <c r="P44" s="107"/>
      <c r="Q44" s="108">
        <f t="shared" si="2"/>
        <v>0</v>
      </c>
    </row>
    <row r="45" spans="1:17" x14ac:dyDescent="0.2">
      <c r="A45" s="118"/>
      <c r="B45" s="107"/>
      <c r="C45" s="107"/>
      <c r="D45" s="107"/>
      <c r="E45" s="107"/>
      <c r="F45" s="107"/>
      <c r="G45" s="107"/>
      <c r="H45" s="107"/>
      <c r="I45" s="107"/>
      <c r="J45" s="107"/>
      <c r="K45" s="107"/>
      <c r="L45" s="107"/>
      <c r="M45" s="107"/>
      <c r="N45" s="107"/>
      <c r="O45" s="107"/>
      <c r="P45" s="107"/>
      <c r="Q45" s="108">
        <f t="shared" si="2"/>
        <v>0</v>
      </c>
    </row>
    <row r="46" spans="1:17" ht="13.5" thickBot="1" x14ac:dyDescent="0.25">
      <c r="A46" s="118"/>
      <c r="B46" s="107"/>
      <c r="C46" s="107"/>
      <c r="D46" s="107"/>
      <c r="E46" s="107"/>
      <c r="F46" s="107"/>
      <c r="G46" s="107"/>
      <c r="H46" s="107"/>
      <c r="I46" s="107"/>
      <c r="J46" s="107"/>
      <c r="K46" s="107"/>
      <c r="L46" s="107"/>
      <c r="M46" s="107"/>
      <c r="N46" s="107"/>
      <c r="O46" s="107"/>
      <c r="P46" s="107"/>
      <c r="Q46" s="108">
        <f t="shared" si="2"/>
        <v>0</v>
      </c>
    </row>
    <row r="47" spans="1:17" ht="26.25" thickBot="1" x14ac:dyDescent="0.25">
      <c r="A47" s="120" t="s">
        <v>1</v>
      </c>
      <c r="B47" s="109">
        <f t="shared" ref="B47:Q47" si="3">SUM(B27:B46)</f>
        <v>0</v>
      </c>
      <c r="C47" s="109">
        <f t="shared" si="3"/>
        <v>0</v>
      </c>
      <c r="D47" s="109">
        <f t="shared" si="3"/>
        <v>0</v>
      </c>
      <c r="E47" s="109">
        <f t="shared" si="3"/>
        <v>0</v>
      </c>
      <c r="F47" s="109">
        <f t="shared" si="3"/>
        <v>0</v>
      </c>
      <c r="G47" s="109">
        <f t="shared" si="3"/>
        <v>0</v>
      </c>
      <c r="H47" s="109">
        <f t="shared" si="3"/>
        <v>0</v>
      </c>
      <c r="I47" s="109">
        <f t="shared" si="3"/>
        <v>0</v>
      </c>
      <c r="J47" s="109">
        <f t="shared" si="3"/>
        <v>0</v>
      </c>
      <c r="K47" s="109">
        <f t="shared" si="3"/>
        <v>0</v>
      </c>
      <c r="L47" s="109">
        <f t="shared" si="3"/>
        <v>0</v>
      </c>
      <c r="M47" s="109">
        <f t="shared" si="3"/>
        <v>0</v>
      </c>
      <c r="N47" s="109">
        <f t="shared" si="3"/>
        <v>0</v>
      </c>
      <c r="O47" s="109">
        <f t="shared" si="3"/>
        <v>0</v>
      </c>
      <c r="P47" s="109">
        <f t="shared" si="3"/>
        <v>0</v>
      </c>
      <c r="Q47" s="121">
        <f t="shared" si="3"/>
        <v>0</v>
      </c>
    </row>
    <row r="49" spans="1:17" x14ac:dyDescent="0.2">
      <c r="A49" s="118"/>
      <c r="B49" s="107"/>
      <c r="C49" s="107"/>
      <c r="D49" s="107"/>
      <c r="E49" s="107"/>
      <c r="F49" s="107"/>
      <c r="G49" s="107"/>
      <c r="H49" s="107"/>
      <c r="I49" s="107"/>
      <c r="J49" s="107"/>
      <c r="K49" s="107"/>
      <c r="L49" s="107"/>
      <c r="M49" s="107"/>
      <c r="N49" s="107"/>
      <c r="O49" s="107"/>
      <c r="P49" s="107"/>
      <c r="Q49" s="108">
        <f t="shared" ref="Q49:Q68" si="4">SUM(B49:P49)</f>
        <v>0</v>
      </c>
    </row>
    <row r="50" spans="1:17" x14ac:dyDescent="0.2">
      <c r="A50" s="119"/>
      <c r="B50" s="107"/>
      <c r="C50" s="107"/>
      <c r="D50" s="107"/>
      <c r="E50" s="107"/>
      <c r="F50" s="107"/>
      <c r="G50" s="107"/>
      <c r="H50" s="107"/>
      <c r="I50" s="107"/>
      <c r="J50" s="107"/>
      <c r="K50" s="107"/>
      <c r="L50" s="107"/>
      <c r="M50" s="107"/>
      <c r="N50" s="107"/>
      <c r="O50" s="107"/>
      <c r="P50" s="107"/>
      <c r="Q50" s="108">
        <f t="shared" si="4"/>
        <v>0</v>
      </c>
    </row>
    <row r="51" spans="1:17" x14ac:dyDescent="0.2">
      <c r="A51" s="118"/>
      <c r="B51" s="107"/>
      <c r="C51" s="107"/>
      <c r="D51" s="107"/>
      <c r="E51" s="107"/>
      <c r="F51" s="107"/>
      <c r="G51" s="107"/>
      <c r="H51" s="107"/>
      <c r="I51" s="107"/>
      <c r="J51" s="107"/>
      <c r="K51" s="107"/>
      <c r="L51" s="107"/>
      <c r="M51" s="107"/>
      <c r="N51" s="107"/>
      <c r="O51" s="107"/>
      <c r="P51" s="107"/>
      <c r="Q51" s="108">
        <f t="shared" si="4"/>
        <v>0</v>
      </c>
    </row>
    <row r="52" spans="1:17" x14ac:dyDescent="0.2">
      <c r="A52" s="118"/>
      <c r="B52" s="107"/>
      <c r="C52" s="107"/>
      <c r="D52" s="107"/>
      <c r="E52" s="107"/>
      <c r="F52" s="107"/>
      <c r="G52" s="107"/>
      <c r="H52" s="107"/>
      <c r="I52" s="107"/>
      <c r="J52" s="107"/>
      <c r="K52" s="107"/>
      <c r="L52" s="107"/>
      <c r="M52" s="107"/>
      <c r="N52" s="107"/>
      <c r="O52" s="107"/>
      <c r="P52" s="107"/>
      <c r="Q52" s="108">
        <f t="shared" si="4"/>
        <v>0</v>
      </c>
    </row>
    <row r="53" spans="1:17" x14ac:dyDescent="0.2">
      <c r="A53" s="118"/>
      <c r="B53" s="107"/>
      <c r="C53" s="107"/>
      <c r="D53" s="107"/>
      <c r="E53" s="107"/>
      <c r="F53" s="107"/>
      <c r="G53" s="107"/>
      <c r="H53" s="107"/>
      <c r="I53" s="107"/>
      <c r="J53" s="107"/>
      <c r="K53" s="107"/>
      <c r="L53" s="107"/>
      <c r="M53" s="107"/>
      <c r="N53" s="107"/>
      <c r="O53" s="107"/>
      <c r="P53" s="107"/>
      <c r="Q53" s="108">
        <f t="shared" si="4"/>
        <v>0</v>
      </c>
    </row>
    <row r="54" spans="1:17" x14ac:dyDescent="0.2">
      <c r="A54" s="118"/>
      <c r="B54" s="107"/>
      <c r="C54" s="107"/>
      <c r="D54" s="107"/>
      <c r="E54" s="107"/>
      <c r="F54" s="107"/>
      <c r="G54" s="107"/>
      <c r="H54" s="107"/>
      <c r="I54" s="107"/>
      <c r="J54" s="107"/>
      <c r="K54" s="107"/>
      <c r="L54" s="107"/>
      <c r="M54" s="107"/>
      <c r="N54" s="107"/>
      <c r="O54" s="107"/>
      <c r="P54" s="107"/>
      <c r="Q54" s="108">
        <f t="shared" si="4"/>
        <v>0</v>
      </c>
    </row>
    <row r="55" spans="1:17" x14ac:dyDescent="0.2">
      <c r="A55" s="118"/>
      <c r="B55" s="107"/>
      <c r="C55" s="107"/>
      <c r="D55" s="107"/>
      <c r="E55" s="107"/>
      <c r="F55" s="107"/>
      <c r="G55" s="107"/>
      <c r="H55" s="107"/>
      <c r="I55" s="107"/>
      <c r="J55" s="107"/>
      <c r="K55" s="107"/>
      <c r="L55" s="107"/>
      <c r="M55" s="107"/>
      <c r="N55" s="107"/>
      <c r="O55" s="107"/>
      <c r="P55" s="107"/>
      <c r="Q55" s="108">
        <f t="shared" si="4"/>
        <v>0</v>
      </c>
    </row>
    <row r="56" spans="1:17" x14ac:dyDescent="0.2">
      <c r="A56" s="118"/>
      <c r="B56" s="107"/>
      <c r="C56" s="107"/>
      <c r="D56" s="107"/>
      <c r="E56" s="107"/>
      <c r="F56" s="107"/>
      <c r="G56" s="107"/>
      <c r="H56" s="107"/>
      <c r="I56" s="107"/>
      <c r="J56" s="107"/>
      <c r="K56" s="107"/>
      <c r="L56" s="107"/>
      <c r="M56" s="107"/>
      <c r="N56" s="107"/>
      <c r="O56" s="107"/>
      <c r="P56" s="107"/>
      <c r="Q56" s="108">
        <f t="shared" si="4"/>
        <v>0</v>
      </c>
    </row>
    <row r="57" spans="1:17" x14ac:dyDescent="0.2">
      <c r="A57" s="118"/>
      <c r="B57" s="107"/>
      <c r="C57" s="107"/>
      <c r="D57" s="107"/>
      <c r="E57" s="107"/>
      <c r="F57" s="107"/>
      <c r="G57" s="107"/>
      <c r="H57" s="107"/>
      <c r="I57" s="107"/>
      <c r="J57" s="107"/>
      <c r="K57" s="107"/>
      <c r="L57" s="107"/>
      <c r="M57" s="107"/>
      <c r="N57" s="107"/>
      <c r="O57" s="107"/>
      <c r="P57" s="107"/>
      <c r="Q57" s="108">
        <f t="shared" si="4"/>
        <v>0</v>
      </c>
    </row>
    <row r="58" spans="1:17" x14ac:dyDescent="0.2">
      <c r="A58" s="118"/>
      <c r="B58" s="107"/>
      <c r="C58" s="107"/>
      <c r="D58" s="107"/>
      <c r="E58" s="107"/>
      <c r="F58" s="107"/>
      <c r="G58" s="107"/>
      <c r="H58" s="107"/>
      <c r="I58" s="107"/>
      <c r="J58" s="107"/>
      <c r="K58" s="107"/>
      <c r="L58" s="107"/>
      <c r="M58" s="107"/>
      <c r="N58" s="107"/>
      <c r="O58" s="107"/>
      <c r="P58" s="107"/>
      <c r="Q58" s="108">
        <f t="shared" si="4"/>
        <v>0</v>
      </c>
    </row>
    <row r="59" spans="1:17" x14ac:dyDescent="0.2">
      <c r="A59" s="118"/>
      <c r="B59" s="107"/>
      <c r="C59" s="107"/>
      <c r="D59" s="107"/>
      <c r="E59" s="107"/>
      <c r="F59" s="107"/>
      <c r="G59" s="107"/>
      <c r="H59" s="107"/>
      <c r="I59" s="107"/>
      <c r="J59" s="107"/>
      <c r="K59" s="107"/>
      <c r="L59" s="107"/>
      <c r="M59" s="107"/>
      <c r="N59" s="107"/>
      <c r="O59" s="107"/>
      <c r="P59" s="107"/>
      <c r="Q59" s="108">
        <f t="shared" si="4"/>
        <v>0</v>
      </c>
    </row>
    <row r="60" spans="1:17" x14ac:dyDescent="0.2">
      <c r="A60" s="118"/>
      <c r="B60" s="107"/>
      <c r="C60" s="107"/>
      <c r="D60" s="107"/>
      <c r="E60" s="107"/>
      <c r="F60" s="107"/>
      <c r="G60" s="107"/>
      <c r="H60" s="107"/>
      <c r="I60" s="107"/>
      <c r="J60" s="107"/>
      <c r="K60" s="107"/>
      <c r="L60" s="107"/>
      <c r="M60" s="107"/>
      <c r="N60" s="107"/>
      <c r="O60" s="107"/>
      <c r="P60" s="107"/>
      <c r="Q60" s="108">
        <f t="shared" si="4"/>
        <v>0</v>
      </c>
    </row>
    <row r="61" spans="1:17" x14ac:dyDescent="0.2">
      <c r="A61" s="118"/>
      <c r="B61" s="107"/>
      <c r="C61" s="107"/>
      <c r="D61" s="107"/>
      <c r="E61" s="107"/>
      <c r="F61" s="107"/>
      <c r="G61" s="107"/>
      <c r="H61" s="107"/>
      <c r="I61" s="107"/>
      <c r="J61" s="107"/>
      <c r="K61" s="107"/>
      <c r="L61" s="107"/>
      <c r="M61" s="107"/>
      <c r="N61" s="107"/>
      <c r="O61" s="107"/>
      <c r="P61" s="107"/>
      <c r="Q61" s="108">
        <f t="shared" si="4"/>
        <v>0</v>
      </c>
    </row>
    <row r="62" spans="1:17" x14ac:dyDescent="0.2">
      <c r="A62" s="118"/>
      <c r="B62" s="107"/>
      <c r="C62" s="107"/>
      <c r="D62" s="107"/>
      <c r="E62" s="107"/>
      <c r="F62" s="107"/>
      <c r="G62" s="107"/>
      <c r="H62" s="107"/>
      <c r="I62" s="107"/>
      <c r="J62" s="107"/>
      <c r="K62" s="107"/>
      <c r="L62" s="107"/>
      <c r="M62" s="107"/>
      <c r="N62" s="107"/>
      <c r="O62" s="107"/>
      <c r="P62" s="107"/>
      <c r="Q62" s="108">
        <f t="shared" si="4"/>
        <v>0</v>
      </c>
    </row>
    <row r="63" spans="1:17" x14ac:dyDescent="0.2">
      <c r="A63" s="118"/>
      <c r="B63" s="107"/>
      <c r="C63" s="107"/>
      <c r="D63" s="107"/>
      <c r="E63" s="107"/>
      <c r="F63" s="107"/>
      <c r="G63" s="107"/>
      <c r="H63" s="107"/>
      <c r="I63" s="107"/>
      <c r="J63" s="107"/>
      <c r="K63" s="107"/>
      <c r="L63" s="107"/>
      <c r="M63" s="107"/>
      <c r="N63" s="107"/>
      <c r="O63" s="107"/>
      <c r="P63" s="107"/>
      <c r="Q63" s="108">
        <f t="shared" si="4"/>
        <v>0</v>
      </c>
    </row>
    <row r="64" spans="1:17" x14ac:dyDescent="0.2">
      <c r="A64" s="118"/>
      <c r="B64" s="107"/>
      <c r="C64" s="107"/>
      <c r="D64" s="107"/>
      <c r="E64" s="107"/>
      <c r="F64" s="107"/>
      <c r="G64" s="107"/>
      <c r="H64" s="107"/>
      <c r="I64" s="107"/>
      <c r="J64" s="107"/>
      <c r="K64" s="107"/>
      <c r="L64" s="107"/>
      <c r="M64" s="107"/>
      <c r="N64" s="107"/>
      <c r="O64" s="107"/>
      <c r="P64" s="107"/>
      <c r="Q64" s="108">
        <f t="shared" si="4"/>
        <v>0</v>
      </c>
    </row>
    <row r="65" spans="1:17" x14ac:dyDescent="0.2">
      <c r="A65" s="118"/>
      <c r="B65" s="107"/>
      <c r="C65" s="107"/>
      <c r="D65" s="107"/>
      <c r="E65" s="107"/>
      <c r="F65" s="107"/>
      <c r="G65" s="107"/>
      <c r="H65" s="107"/>
      <c r="I65" s="107"/>
      <c r="J65" s="107"/>
      <c r="K65" s="107"/>
      <c r="L65" s="107"/>
      <c r="M65" s="107"/>
      <c r="N65" s="107"/>
      <c r="O65" s="107"/>
      <c r="P65" s="107"/>
      <c r="Q65" s="108">
        <f t="shared" si="4"/>
        <v>0</v>
      </c>
    </row>
    <row r="66" spans="1:17" x14ac:dyDescent="0.2">
      <c r="A66" s="118"/>
      <c r="B66" s="107"/>
      <c r="C66" s="107"/>
      <c r="D66" s="107"/>
      <c r="E66" s="107"/>
      <c r="F66" s="107"/>
      <c r="G66" s="107"/>
      <c r="H66" s="107"/>
      <c r="I66" s="107"/>
      <c r="J66" s="107"/>
      <c r="K66" s="107"/>
      <c r="L66" s="107"/>
      <c r="M66" s="107"/>
      <c r="N66" s="107"/>
      <c r="O66" s="107"/>
      <c r="P66" s="107"/>
      <c r="Q66" s="108">
        <f t="shared" si="4"/>
        <v>0</v>
      </c>
    </row>
    <row r="67" spans="1:17" x14ac:dyDescent="0.2">
      <c r="A67" s="118"/>
      <c r="B67" s="107"/>
      <c r="C67" s="107"/>
      <c r="D67" s="107"/>
      <c r="E67" s="107"/>
      <c r="F67" s="107"/>
      <c r="G67" s="107"/>
      <c r="H67" s="107"/>
      <c r="I67" s="107"/>
      <c r="J67" s="107"/>
      <c r="K67" s="107"/>
      <c r="L67" s="107"/>
      <c r="M67" s="107"/>
      <c r="N67" s="107"/>
      <c r="O67" s="107"/>
      <c r="P67" s="107"/>
      <c r="Q67" s="108">
        <f t="shared" si="4"/>
        <v>0</v>
      </c>
    </row>
    <row r="68" spans="1:17" ht="13.5" thickBot="1" x14ac:dyDescent="0.25">
      <c r="A68" s="118"/>
      <c r="B68" s="107"/>
      <c r="C68" s="107"/>
      <c r="D68" s="107"/>
      <c r="E68" s="107"/>
      <c r="F68" s="107"/>
      <c r="G68" s="107"/>
      <c r="H68" s="107"/>
      <c r="I68" s="107"/>
      <c r="J68" s="107"/>
      <c r="K68" s="107"/>
      <c r="L68" s="107"/>
      <c r="M68" s="107"/>
      <c r="N68" s="107"/>
      <c r="O68" s="107"/>
      <c r="P68" s="107"/>
      <c r="Q68" s="108">
        <f t="shared" si="4"/>
        <v>0</v>
      </c>
    </row>
    <row r="69" spans="1:17" ht="26.25" thickBot="1" x14ac:dyDescent="0.25">
      <c r="A69" s="120" t="s">
        <v>1</v>
      </c>
      <c r="B69" s="109">
        <f t="shared" ref="B69:Q69" si="5">SUM(B49:B68)</f>
        <v>0</v>
      </c>
      <c r="C69" s="109">
        <f t="shared" si="5"/>
        <v>0</v>
      </c>
      <c r="D69" s="109">
        <f t="shared" si="5"/>
        <v>0</v>
      </c>
      <c r="E69" s="109">
        <f t="shared" si="5"/>
        <v>0</v>
      </c>
      <c r="F69" s="109">
        <f t="shared" si="5"/>
        <v>0</v>
      </c>
      <c r="G69" s="109">
        <f t="shared" si="5"/>
        <v>0</v>
      </c>
      <c r="H69" s="109">
        <f t="shared" si="5"/>
        <v>0</v>
      </c>
      <c r="I69" s="109">
        <f t="shared" si="5"/>
        <v>0</v>
      </c>
      <c r="J69" s="109">
        <f t="shared" si="5"/>
        <v>0</v>
      </c>
      <c r="K69" s="109">
        <f t="shared" si="5"/>
        <v>0</v>
      </c>
      <c r="L69" s="109">
        <f t="shared" si="5"/>
        <v>0</v>
      </c>
      <c r="M69" s="109">
        <f t="shared" si="5"/>
        <v>0</v>
      </c>
      <c r="N69" s="109">
        <f t="shared" si="5"/>
        <v>0</v>
      </c>
      <c r="O69" s="109">
        <f t="shared" si="5"/>
        <v>0</v>
      </c>
      <c r="P69" s="109">
        <f t="shared" si="5"/>
        <v>0</v>
      </c>
      <c r="Q69" s="121">
        <f t="shared" si="5"/>
        <v>0</v>
      </c>
    </row>
  </sheetData>
  <sheetProtection password="9A15" sheet="1" objects="1" scenarios="1" selectLockedCells="1"/>
  <mergeCells count="17">
    <mergeCell ref="F1:F4"/>
    <mergeCell ref="G1:G4"/>
    <mergeCell ref="H1:H4"/>
    <mergeCell ref="I1:I4"/>
    <mergeCell ref="J1:J4"/>
    <mergeCell ref="A1:A2"/>
    <mergeCell ref="B1:B4"/>
    <mergeCell ref="C1:C4"/>
    <mergeCell ref="D1:D4"/>
    <mergeCell ref="E1:E4"/>
    <mergeCell ref="N1:N4"/>
    <mergeCell ref="O1:O4"/>
    <mergeCell ref="P1:P4"/>
    <mergeCell ref="Q1:Q4"/>
    <mergeCell ref="K1:K4"/>
    <mergeCell ref="L1:L4"/>
    <mergeCell ref="M1:M4"/>
  </mergeCells>
  <pageMargins left="0.7" right="0.7" top="0.75" bottom="0.75" header="0.3" footer="0.3"/>
  <pageSetup scale="67" orientation="portrait" horizontalDpi="300" verticalDpi="300" r:id="rId1"/>
  <headerFooter>
    <oddHeader>&amp;C&amp;"Arial,Bold"&amp;14CadetteTrax
&amp;12Dues Page - &amp;D</oddHeader>
    <oddFooter>&amp;CPage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enableFormatConditionsCalculation="0">
    <tabColor rgb="FFFFC000"/>
    <pageSetUpPr fitToPage="1"/>
  </sheetPr>
  <dimension ref="A1:Q104"/>
  <sheetViews>
    <sheetView showGridLines="0" zoomScaleNormal="100" workbookViewId="0">
      <pane ySplit="4" topLeftCell="A5" activePane="bottomLeft" state="frozen"/>
      <selection pane="bottomLeft" activeCell="A5" sqref="A5"/>
    </sheetView>
  </sheetViews>
  <sheetFormatPr defaultRowHeight="12.75" x14ac:dyDescent="0.2"/>
  <cols>
    <col min="1" max="1" width="10.85546875" style="6" customWidth="1"/>
    <col min="2" max="2" width="53" style="6" customWidth="1"/>
    <col min="3" max="17" width="3.28515625" style="6" customWidth="1"/>
    <col min="18" max="16384" width="9.140625" style="6"/>
  </cols>
  <sheetData>
    <row r="1" spans="1:17" ht="18" customHeight="1" x14ac:dyDescent="0.2">
      <c r="A1" s="435" t="s">
        <v>48</v>
      </c>
      <c r="B1" s="436"/>
      <c r="C1" s="415" t="str">
        <f ca="1">'ambassador 1'!$A$1</f>
        <v>ambassador 1</v>
      </c>
      <c r="D1" s="415" t="str">
        <f ca="1">'ambassador 2'!$A$1</f>
        <v>ambassador 2</v>
      </c>
      <c r="E1" s="415" t="str">
        <f ca="1">'ambassador 3'!$A$1</f>
        <v>ambassador 3</v>
      </c>
      <c r="F1" s="415" t="str">
        <f ca="1">'ambassador 4'!$A$1</f>
        <v>ambassador 4</v>
      </c>
      <c r="G1" s="415" t="str">
        <f ca="1">'ambassador 5'!$A$1</f>
        <v>ambassador 5</v>
      </c>
      <c r="H1" s="415" t="str">
        <f ca="1">'ambassador 6'!$A$1</f>
        <v>ambassador 6</v>
      </c>
      <c r="I1" s="415" t="str">
        <f ca="1">'ambassador 7'!$A$1</f>
        <v>ambassador 7</v>
      </c>
      <c r="J1" s="415" t="str">
        <f ca="1">'ambassador 8'!$A$1</f>
        <v>ambassador 8</v>
      </c>
      <c r="K1" s="415" t="str">
        <f ca="1">'ambassador 9'!$A$1</f>
        <v>ambassador 9</v>
      </c>
      <c r="L1" s="415" t="str">
        <f ca="1">'ambassador 10'!$A$1</f>
        <v>ambassador 10</v>
      </c>
      <c r="M1" s="415" t="str">
        <f ca="1">'ambassador 11'!$A$1</f>
        <v>ambassador 11</v>
      </c>
      <c r="N1" s="415" t="str">
        <f ca="1">'ambassador 12'!$A$1</f>
        <v>ambassador 12</v>
      </c>
      <c r="O1" s="415" t="str">
        <f ca="1">'ambassador 13'!$A$1</f>
        <v>ambassador 13</v>
      </c>
      <c r="P1" s="415" t="str">
        <f ca="1">'ambassador 14'!$A$1</f>
        <v>ambassador 14</v>
      </c>
      <c r="Q1" s="415" t="str">
        <f ca="1">'ambassador 15'!$A$1</f>
        <v>ambassador 15</v>
      </c>
    </row>
    <row r="2" spans="1:17" ht="18" customHeight="1" x14ac:dyDescent="0.2">
      <c r="A2" s="437" t="s">
        <v>20</v>
      </c>
      <c r="B2" s="438"/>
      <c r="C2" s="416"/>
      <c r="D2" s="416"/>
      <c r="E2" s="416"/>
      <c r="F2" s="416"/>
      <c r="G2" s="416"/>
      <c r="H2" s="416"/>
      <c r="I2" s="416"/>
      <c r="J2" s="416"/>
      <c r="K2" s="416"/>
      <c r="L2" s="416"/>
      <c r="M2" s="416"/>
      <c r="N2" s="416"/>
      <c r="O2" s="416"/>
      <c r="P2" s="416"/>
      <c r="Q2" s="416"/>
    </row>
    <row r="3" spans="1:17" ht="18" customHeight="1" x14ac:dyDescent="0.2">
      <c r="A3" s="5"/>
      <c r="B3" s="279"/>
      <c r="C3" s="416"/>
      <c r="D3" s="416"/>
      <c r="E3" s="416"/>
      <c r="F3" s="416"/>
      <c r="G3" s="416"/>
      <c r="H3" s="416"/>
      <c r="I3" s="416"/>
      <c r="J3" s="416"/>
      <c r="K3" s="416"/>
      <c r="L3" s="416"/>
      <c r="M3" s="416"/>
      <c r="N3" s="416"/>
      <c r="O3" s="416"/>
      <c r="P3" s="416"/>
      <c r="Q3" s="416"/>
    </row>
    <row r="4" spans="1:17" ht="18" customHeight="1" x14ac:dyDescent="0.2">
      <c r="A4" s="280" t="s">
        <v>49</v>
      </c>
      <c r="B4" s="281" t="s">
        <v>56</v>
      </c>
      <c r="C4" s="417"/>
      <c r="D4" s="417"/>
      <c r="E4" s="417"/>
      <c r="F4" s="417"/>
      <c r="G4" s="417"/>
      <c r="H4" s="417"/>
      <c r="I4" s="417"/>
      <c r="J4" s="417"/>
      <c r="K4" s="417"/>
      <c r="L4" s="417"/>
      <c r="M4" s="417"/>
      <c r="N4" s="417"/>
      <c r="O4" s="417"/>
      <c r="P4" s="417"/>
      <c r="Q4" s="417"/>
    </row>
    <row r="5" spans="1:17" x14ac:dyDescent="0.2">
      <c r="A5" s="34"/>
      <c r="B5" s="26"/>
      <c r="C5" s="9"/>
      <c r="D5" s="9"/>
      <c r="E5" s="9"/>
      <c r="F5" s="9"/>
      <c r="G5" s="9"/>
      <c r="H5" s="16"/>
      <c r="I5" s="9"/>
      <c r="J5" s="16"/>
      <c r="K5" s="16"/>
      <c r="L5" s="16"/>
      <c r="M5" s="16"/>
      <c r="N5" s="16"/>
      <c r="O5" s="16"/>
      <c r="P5" s="16"/>
      <c r="Q5" s="16"/>
    </row>
    <row r="6" spans="1:17" x14ac:dyDescent="0.2">
      <c r="A6" s="319"/>
      <c r="B6" s="26"/>
      <c r="C6" s="9"/>
      <c r="D6" s="9"/>
      <c r="E6" s="9"/>
      <c r="F6" s="9"/>
      <c r="G6" s="9"/>
      <c r="H6" s="9"/>
      <c r="I6" s="9"/>
      <c r="J6" s="9"/>
      <c r="K6" s="9"/>
      <c r="L6" s="9"/>
      <c r="M6" s="9"/>
      <c r="N6" s="9"/>
      <c r="O6" s="9"/>
      <c r="P6" s="9"/>
      <c r="Q6" s="9"/>
    </row>
    <row r="7" spans="1:17" x14ac:dyDescent="0.2">
      <c r="A7" s="319"/>
      <c r="B7" s="26"/>
      <c r="C7" s="9"/>
      <c r="D7" s="9"/>
      <c r="E7" s="9"/>
      <c r="F7" s="9"/>
      <c r="G7" s="9"/>
      <c r="H7" s="9"/>
      <c r="I7" s="9"/>
      <c r="J7" s="9"/>
      <c r="K7" s="9"/>
      <c r="L7" s="9"/>
      <c r="M7" s="9"/>
      <c r="N7" s="9"/>
      <c r="O7" s="9"/>
      <c r="P7" s="9"/>
      <c r="Q7" s="9"/>
    </row>
    <row r="8" spans="1:17" x14ac:dyDescent="0.2">
      <c r="A8" s="34"/>
      <c r="B8" s="27"/>
      <c r="C8" s="9"/>
      <c r="D8" s="9"/>
      <c r="E8" s="9"/>
      <c r="F8" s="9"/>
      <c r="G8" s="9"/>
      <c r="H8" s="9"/>
      <c r="I8" s="9"/>
      <c r="J8" s="9"/>
      <c r="K8" s="9"/>
      <c r="L8" s="9"/>
      <c r="M8" s="9"/>
      <c r="N8" s="9"/>
      <c r="O8" s="9"/>
      <c r="P8" s="9"/>
      <c r="Q8" s="9"/>
    </row>
    <row r="9" spans="1:17" x14ac:dyDescent="0.2">
      <c r="A9" s="34"/>
      <c r="B9" s="27"/>
      <c r="C9" s="9"/>
      <c r="D9" s="9"/>
      <c r="E9" s="9"/>
      <c r="F9" s="9"/>
      <c r="G9" s="9"/>
      <c r="H9" s="9"/>
      <c r="I9" s="9"/>
      <c r="J9" s="9"/>
      <c r="K9" s="9"/>
      <c r="L9" s="9"/>
      <c r="M9" s="9"/>
      <c r="N9" s="9"/>
      <c r="O9" s="9"/>
      <c r="P9" s="9"/>
      <c r="Q9" s="9"/>
    </row>
    <row r="10" spans="1:17" x14ac:dyDescent="0.2">
      <c r="A10" s="34"/>
      <c r="B10" s="26"/>
      <c r="C10" s="9"/>
      <c r="D10" s="9"/>
      <c r="E10" s="9"/>
      <c r="F10" s="9"/>
      <c r="G10" s="9"/>
      <c r="H10" s="9"/>
      <c r="I10" s="9"/>
      <c r="J10" s="9"/>
      <c r="K10" s="9"/>
      <c r="L10" s="9"/>
      <c r="M10" s="9"/>
      <c r="N10" s="9"/>
      <c r="O10" s="9"/>
      <c r="P10" s="9"/>
      <c r="Q10" s="9"/>
    </row>
    <row r="11" spans="1:17" x14ac:dyDescent="0.2">
      <c r="A11" s="34"/>
      <c r="B11" s="27"/>
      <c r="C11" s="9"/>
      <c r="D11" s="9"/>
      <c r="E11" s="9"/>
      <c r="F11" s="9"/>
      <c r="G11" s="9"/>
      <c r="H11" s="9"/>
      <c r="I11" s="9"/>
      <c r="J11" s="9"/>
      <c r="K11" s="9"/>
      <c r="L11" s="9"/>
      <c r="M11" s="9"/>
      <c r="N11" s="9"/>
      <c r="O11" s="9"/>
      <c r="P11" s="9"/>
      <c r="Q11" s="9"/>
    </row>
    <row r="12" spans="1:17" x14ac:dyDescent="0.2">
      <c r="A12" s="34"/>
      <c r="B12" s="27"/>
      <c r="C12" s="9"/>
      <c r="D12" s="9"/>
      <c r="E12" s="9"/>
      <c r="F12" s="9"/>
      <c r="G12" s="9"/>
      <c r="H12" s="9"/>
      <c r="I12" s="9"/>
      <c r="J12" s="9"/>
      <c r="K12" s="9"/>
      <c r="L12" s="9"/>
      <c r="M12" s="9"/>
      <c r="N12" s="9"/>
      <c r="O12" s="9"/>
      <c r="P12" s="9"/>
      <c r="Q12" s="9"/>
    </row>
    <row r="13" spans="1:17" x14ac:dyDescent="0.2">
      <c r="A13" s="34"/>
      <c r="B13" s="26"/>
      <c r="C13" s="9"/>
      <c r="D13" s="9"/>
      <c r="E13" s="9"/>
      <c r="F13" s="9"/>
      <c r="G13" s="9"/>
      <c r="H13" s="9"/>
      <c r="I13" s="9"/>
      <c r="J13" s="9"/>
      <c r="K13" s="9"/>
      <c r="L13" s="9"/>
      <c r="M13" s="9"/>
      <c r="N13" s="9"/>
      <c r="O13" s="9"/>
      <c r="P13" s="9"/>
      <c r="Q13" s="9"/>
    </row>
    <row r="14" spans="1:17" x14ac:dyDescent="0.2">
      <c r="A14" s="34"/>
      <c r="B14" s="27"/>
      <c r="C14" s="9"/>
      <c r="D14" s="9"/>
      <c r="E14" s="9"/>
      <c r="F14" s="9"/>
      <c r="G14" s="9"/>
      <c r="H14" s="9"/>
      <c r="I14" s="9"/>
      <c r="J14" s="9"/>
      <c r="K14" s="9"/>
      <c r="L14" s="9"/>
      <c r="M14" s="9"/>
      <c r="N14" s="9"/>
      <c r="O14" s="9"/>
      <c r="P14" s="9"/>
      <c r="Q14" s="9"/>
    </row>
    <row r="15" spans="1:17" x14ac:dyDescent="0.2">
      <c r="A15" s="34"/>
      <c r="B15" s="27"/>
      <c r="C15" s="9"/>
      <c r="D15" s="9"/>
      <c r="E15" s="9"/>
      <c r="F15" s="9"/>
      <c r="G15" s="9"/>
      <c r="H15" s="9"/>
      <c r="I15" s="9"/>
      <c r="J15" s="9"/>
      <c r="K15" s="9"/>
      <c r="L15" s="9"/>
      <c r="M15" s="9"/>
      <c r="N15" s="9"/>
      <c r="O15" s="9"/>
      <c r="P15" s="9"/>
      <c r="Q15" s="9"/>
    </row>
    <row r="16" spans="1:17" x14ac:dyDescent="0.2">
      <c r="A16" s="34"/>
      <c r="B16" s="27"/>
      <c r="C16" s="9"/>
      <c r="D16" s="9"/>
      <c r="E16" s="9"/>
      <c r="F16" s="9"/>
      <c r="G16" s="9"/>
      <c r="H16" s="9"/>
      <c r="I16" s="9"/>
      <c r="J16" s="9"/>
      <c r="K16" s="9"/>
      <c r="L16" s="9"/>
      <c r="M16" s="9"/>
      <c r="N16" s="9"/>
      <c r="O16" s="9"/>
      <c r="P16" s="9"/>
      <c r="Q16" s="9"/>
    </row>
    <row r="17" spans="1:17" x14ac:dyDescent="0.2">
      <c r="A17" s="34"/>
      <c r="B17" s="27"/>
      <c r="C17" s="9"/>
      <c r="D17" s="9"/>
      <c r="E17" s="9"/>
      <c r="F17" s="9"/>
      <c r="G17" s="9"/>
      <c r="H17" s="9"/>
      <c r="I17" s="9"/>
      <c r="J17" s="9"/>
      <c r="K17" s="9"/>
      <c r="L17" s="9"/>
      <c r="M17" s="9"/>
      <c r="N17" s="9"/>
      <c r="O17" s="9"/>
      <c r="P17" s="9"/>
      <c r="Q17" s="9"/>
    </row>
    <row r="18" spans="1:17" x14ac:dyDescent="0.2">
      <c r="A18" s="34"/>
      <c r="B18" s="26"/>
      <c r="C18" s="23"/>
      <c r="D18" s="23"/>
      <c r="E18" s="23"/>
      <c r="F18" s="23"/>
      <c r="G18" s="23"/>
      <c r="H18" s="23"/>
      <c r="I18" s="23"/>
      <c r="J18" s="23"/>
      <c r="K18" s="23"/>
      <c r="L18" s="23"/>
      <c r="M18" s="23"/>
      <c r="N18" s="23"/>
      <c r="O18" s="23"/>
      <c r="P18" s="23"/>
      <c r="Q18" s="23"/>
    </row>
    <row r="19" spans="1:17" x14ac:dyDescent="0.2">
      <c r="A19" s="34"/>
      <c r="B19" s="27"/>
      <c r="C19" s="9"/>
      <c r="D19" s="10"/>
      <c r="E19" s="10"/>
      <c r="F19" s="10"/>
      <c r="G19" s="10"/>
      <c r="H19" s="10"/>
      <c r="I19" s="10"/>
      <c r="J19" s="10"/>
      <c r="K19" s="10"/>
      <c r="L19" s="10"/>
      <c r="M19" s="10"/>
      <c r="N19" s="10"/>
      <c r="O19" s="9"/>
      <c r="P19" s="10"/>
      <c r="Q19" s="10"/>
    </row>
    <row r="20" spans="1:17" x14ac:dyDescent="0.2">
      <c r="A20" s="34"/>
      <c r="B20" s="27"/>
      <c r="C20" s="24"/>
      <c r="D20" s="24"/>
      <c r="E20" s="24"/>
      <c r="F20" s="24"/>
      <c r="G20" s="24"/>
      <c r="H20" s="24"/>
      <c r="I20" s="24"/>
      <c r="J20" s="24"/>
      <c r="K20" s="24"/>
      <c r="L20" s="24"/>
      <c r="M20" s="24"/>
      <c r="N20" s="24"/>
      <c r="O20" s="24"/>
      <c r="P20" s="24"/>
      <c r="Q20" s="24"/>
    </row>
    <row r="21" spans="1:17" x14ac:dyDescent="0.2">
      <c r="A21" s="34"/>
      <c r="B21" s="28"/>
      <c r="C21" s="25"/>
      <c r="D21" s="25"/>
      <c r="E21" s="25"/>
      <c r="F21" s="25"/>
      <c r="G21" s="25"/>
      <c r="H21" s="25"/>
      <c r="I21" s="25"/>
      <c r="J21" s="25"/>
      <c r="K21" s="25"/>
      <c r="L21" s="25"/>
      <c r="M21" s="25"/>
      <c r="N21" s="25"/>
      <c r="O21" s="25"/>
      <c r="P21" s="25"/>
      <c r="Q21" s="25"/>
    </row>
    <row r="22" spans="1:17" x14ac:dyDescent="0.2">
      <c r="A22" s="34"/>
      <c r="B22" s="28"/>
      <c r="C22" s="25"/>
      <c r="D22" s="25"/>
      <c r="E22" s="25"/>
      <c r="F22" s="25"/>
      <c r="G22" s="25"/>
      <c r="H22" s="25"/>
      <c r="I22" s="25"/>
      <c r="J22" s="25"/>
      <c r="K22" s="25"/>
      <c r="L22" s="25"/>
      <c r="M22" s="25"/>
      <c r="N22" s="25"/>
      <c r="O22" s="25"/>
      <c r="P22" s="25"/>
      <c r="Q22" s="25"/>
    </row>
    <row r="23" spans="1:17" x14ac:dyDescent="0.2">
      <c r="A23" s="34"/>
      <c r="B23" s="29"/>
      <c r="C23" s="9"/>
      <c r="D23" s="9"/>
      <c r="E23" s="9"/>
      <c r="F23" s="9"/>
      <c r="G23" s="9"/>
      <c r="H23" s="9"/>
      <c r="I23" s="9"/>
      <c r="J23" s="9"/>
      <c r="K23" s="9"/>
      <c r="L23" s="9"/>
      <c r="M23" s="9"/>
      <c r="N23" s="9"/>
      <c r="O23" s="9"/>
      <c r="P23" s="9"/>
      <c r="Q23" s="9"/>
    </row>
    <row r="24" spans="1:17" x14ac:dyDescent="0.2">
      <c r="A24" s="34"/>
      <c r="B24" s="28"/>
      <c r="C24" s="9"/>
      <c r="D24" s="9"/>
      <c r="E24" s="9"/>
      <c r="F24" s="9"/>
      <c r="G24" s="9"/>
      <c r="H24" s="9"/>
      <c r="I24" s="9"/>
      <c r="J24" s="9"/>
      <c r="K24" s="9"/>
      <c r="L24" s="9"/>
      <c r="M24" s="9"/>
      <c r="N24" s="9"/>
      <c r="O24" s="9"/>
      <c r="P24" s="9"/>
      <c r="Q24" s="9"/>
    </row>
    <row r="25" spans="1:17" x14ac:dyDescent="0.2">
      <c r="A25" s="34"/>
      <c r="B25" s="27"/>
      <c r="C25" s="9"/>
      <c r="D25" s="9"/>
      <c r="E25" s="9"/>
      <c r="F25" s="9"/>
      <c r="G25" s="9"/>
      <c r="H25" s="9"/>
      <c r="I25" s="9"/>
      <c r="J25" s="9"/>
      <c r="K25" s="9"/>
      <c r="L25" s="9"/>
      <c r="M25" s="9"/>
      <c r="N25" s="9"/>
      <c r="O25" s="9"/>
      <c r="P25" s="9"/>
      <c r="Q25" s="9"/>
    </row>
    <row r="26" spans="1:17" x14ac:dyDescent="0.2">
      <c r="A26" s="34"/>
      <c r="B26" s="30"/>
      <c r="C26" s="9"/>
      <c r="D26" s="9"/>
      <c r="E26" s="9"/>
      <c r="F26" s="9"/>
      <c r="G26" s="9"/>
      <c r="H26" s="9"/>
      <c r="I26" s="9"/>
      <c r="J26" s="9"/>
      <c r="K26" s="9"/>
      <c r="L26" s="9"/>
      <c r="M26" s="9"/>
      <c r="N26" s="9"/>
      <c r="O26" s="9"/>
      <c r="P26" s="9"/>
      <c r="Q26" s="9"/>
    </row>
    <row r="27" spans="1:17" x14ac:dyDescent="0.2">
      <c r="A27" s="34"/>
      <c r="B27" s="27"/>
      <c r="C27" s="9"/>
      <c r="D27" s="9"/>
      <c r="E27" s="9"/>
      <c r="F27" s="9"/>
      <c r="G27" s="9"/>
      <c r="H27" s="9"/>
      <c r="I27" s="9"/>
      <c r="J27" s="9"/>
      <c r="K27" s="9"/>
      <c r="L27" s="9"/>
      <c r="M27" s="9"/>
      <c r="N27" s="9"/>
      <c r="O27" s="9"/>
      <c r="P27" s="9"/>
      <c r="Q27" s="9"/>
    </row>
    <row r="28" spans="1:17" x14ac:dyDescent="0.2">
      <c r="A28" s="34"/>
      <c r="B28" s="30"/>
      <c r="C28" s="9"/>
      <c r="D28" s="9"/>
      <c r="E28" s="9"/>
      <c r="F28" s="9"/>
      <c r="G28" s="9"/>
      <c r="H28" s="9"/>
      <c r="I28" s="9"/>
      <c r="J28" s="9"/>
      <c r="K28" s="9"/>
      <c r="L28" s="9"/>
      <c r="M28" s="9"/>
      <c r="N28" s="9"/>
      <c r="O28" s="9"/>
      <c r="P28" s="9"/>
      <c r="Q28" s="9"/>
    </row>
    <row r="29" spans="1:17" x14ac:dyDescent="0.2">
      <c r="A29" s="34"/>
      <c r="B29" s="31"/>
      <c r="C29" s="9"/>
      <c r="D29" s="9"/>
      <c r="E29" s="9"/>
      <c r="F29" s="9"/>
      <c r="G29" s="9"/>
      <c r="H29" s="9"/>
      <c r="I29" s="9"/>
      <c r="J29" s="9"/>
      <c r="K29" s="9"/>
      <c r="L29" s="9"/>
      <c r="M29" s="9"/>
      <c r="N29" s="9"/>
      <c r="O29" s="9"/>
      <c r="P29" s="9"/>
      <c r="Q29" s="9"/>
    </row>
    <row r="30" spans="1:17" x14ac:dyDescent="0.2">
      <c r="A30" s="34"/>
      <c r="B30" s="27"/>
      <c r="C30" s="9"/>
      <c r="D30" s="9"/>
      <c r="E30" s="9"/>
      <c r="F30" s="9"/>
      <c r="G30" s="9"/>
      <c r="H30" s="9"/>
      <c r="I30" s="9"/>
      <c r="J30" s="9"/>
      <c r="K30" s="9"/>
      <c r="L30" s="9"/>
      <c r="M30" s="9"/>
      <c r="N30" s="9"/>
      <c r="O30" s="9"/>
      <c r="P30" s="9"/>
      <c r="Q30" s="9"/>
    </row>
    <row r="31" spans="1:17" x14ac:dyDescent="0.2">
      <c r="A31" s="34"/>
      <c r="B31" s="27"/>
      <c r="C31" s="9"/>
      <c r="D31" s="9"/>
      <c r="E31" s="9"/>
      <c r="F31" s="9"/>
      <c r="G31" s="9"/>
      <c r="H31" s="9"/>
      <c r="I31" s="9"/>
      <c r="J31" s="9"/>
      <c r="K31" s="9"/>
      <c r="L31" s="9"/>
      <c r="M31" s="9"/>
      <c r="N31" s="9"/>
      <c r="O31" s="9"/>
      <c r="P31" s="9"/>
      <c r="Q31" s="9"/>
    </row>
    <row r="32" spans="1:17" x14ac:dyDescent="0.2">
      <c r="A32" s="34"/>
      <c r="B32" s="27"/>
      <c r="C32" s="9"/>
      <c r="D32" s="9"/>
      <c r="E32" s="9"/>
      <c r="F32" s="9"/>
      <c r="G32" s="9"/>
      <c r="H32" s="9"/>
      <c r="I32" s="9"/>
      <c r="J32" s="9"/>
      <c r="K32" s="9"/>
      <c r="L32" s="9"/>
      <c r="M32" s="9"/>
      <c r="N32" s="9"/>
      <c r="O32" s="9"/>
      <c r="P32" s="9"/>
      <c r="Q32" s="9"/>
    </row>
    <row r="33" spans="1:17" x14ac:dyDescent="0.2">
      <c r="A33" s="34"/>
      <c r="B33" s="31"/>
      <c r="C33" s="9"/>
      <c r="D33" s="9"/>
      <c r="E33" s="9"/>
      <c r="F33" s="9"/>
      <c r="G33" s="9"/>
      <c r="H33" s="9"/>
      <c r="I33" s="9"/>
      <c r="J33" s="9"/>
      <c r="K33" s="9"/>
      <c r="L33" s="9"/>
      <c r="M33" s="9"/>
      <c r="N33" s="9"/>
      <c r="O33" s="9"/>
      <c r="P33" s="9"/>
      <c r="Q33" s="9"/>
    </row>
    <row r="34" spans="1:17" x14ac:dyDescent="0.2">
      <c r="A34" s="34"/>
      <c r="B34" s="27"/>
      <c r="C34" s="9"/>
      <c r="D34" s="9"/>
      <c r="E34" s="9"/>
      <c r="F34" s="9"/>
      <c r="G34" s="9"/>
      <c r="H34" s="9"/>
      <c r="I34" s="9"/>
      <c r="J34" s="9"/>
      <c r="K34" s="9"/>
      <c r="L34" s="9"/>
      <c r="M34" s="9"/>
      <c r="N34" s="9"/>
      <c r="O34" s="9"/>
      <c r="P34" s="9"/>
      <c r="Q34" s="9"/>
    </row>
    <row r="35" spans="1:17" x14ac:dyDescent="0.2">
      <c r="A35" s="34"/>
      <c r="B35" s="27"/>
      <c r="C35" s="9"/>
      <c r="D35" s="9"/>
      <c r="E35" s="9"/>
      <c r="F35" s="9"/>
      <c r="G35" s="9"/>
      <c r="H35" s="9"/>
      <c r="I35" s="9"/>
      <c r="J35" s="9"/>
      <c r="K35" s="9"/>
      <c r="L35" s="9"/>
      <c r="M35" s="9"/>
      <c r="N35" s="9"/>
      <c r="O35" s="9"/>
      <c r="P35" s="9"/>
      <c r="Q35" s="9"/>
    </row>
    <row r="36" spans="1:17" x14ac:dyDescent="0.2">
      <c r="A36" s="34"/>
      <c r="B36" s="27"/>
      <c r="C36" s="9"/>
      <c r="D36" s="9"/>
      <c r="E36" s="9"/>
      <c r="F36" s="9"/>
      <c r="G36" s="9"/>
      <c r="H36" s="9"/>
      <c r="I36" s="9"/>
      <c r="J36" s="9"/>
      <c r="K36" s="9"/>
      <c r="L36" s="9"/>
      <c r="M36" s="9"/>
      <c r="N36" s="9"/>
      <c r="O36" s="9"/>
      <c r="P36" s="9"/>
      <c r="Q36" s="9"/>
    </row>
    <row r="37" spans="1:17" x14ac:dyDescent="0.2">
      <c r="A37" s="34"/>
      <c r="B37" s="27"/>
      <c r="C37" s="9"/>
      <c r="D37" s="9"/>
      <c r="E37" s="9"/>
      <c r="F37" s="9"/>
      <c r="G37" s="9"/>
      <c r="H37" s="9"/>
      <c r="I37" s="9"/>
      <c r="J37" s="9"/>
      <c r="K37" s="9"/>
      <c r="L37" s="9"/>
      <c r="M37" s="9"/>
      <c r="N37" s="9"/>
      <c r="O37" s="9"/>
      <c r="P37" s="9"/>
      <c r="Q37" s="9"/>
    </row>
    <row r="38" spans="1:17" x14ac:dyDescent="0.2">
      <c r="A38" s="34"/>
      <c r="B38" s="27"/>
      <c r="C38" s="9"/>
      <c r="D38" s="9"/>
      <c r="E38" s="9"/>
      <c r="F38" s="9"/>
      <c r="G38" s="9"/>
      <c r="H38" s="9"/>
      <c r="I38" s="9"/>
      <c r="J38" s="9"/>
      <c r="K38" s="9"/>
      <c r="L38" s="9"/>
      <c r="M38" s="9"/>
      <c r="N38" s="9"/>
      <c r="O38" s="9"/>
      <c r="P38" s="9"/>
      <c r="Q38" s="9"/>
    </row>
    <row r="39" spans="1:17" x14ac:dyDescent="0.2">
      <c r="A39" s="34"/>
      <c r="B39" s="27"/>
      <c r="C39" s="9"/>
      <c r="D39" s="9"/>
      <c r="E39" s="9"/>
      <c r="F39" s="9"/>
      <c r="G39" s="9"/>
      <c r="H39" s="9"/>
      <c r="I39" s="9"/>
      <c r="J39" s="9"/>
      <c r="K39" s="9"/>
      <c r="L39" s="9"/>
      <c r="M39" s="9"/>
      <c r="N39" s="9"/>
      <c r="O39" s="9"/>
      <c r="P39" s="9"/>
      <c r="Q39" s="9"/>
    </row>
    <row r="40" spans="1:17" x14ac:dyDescent="0.2">
      <c r="A40" s="34"/>
      <c r="B40" s="27"/>
      <c r="C40" s="9"/>
      <c r="D40" s="9"/>
      <c r="E40" s="9"/>
      <c r="F40" s="9"/>
      <c r="G40" s="9"/>
      <c r="H40" s="9"/>
      <c r="I40" s="9"/>
      <c r="J40" s="9"/>
      <c r="K40" s="9"/>
      <c r="L40" s="9"/>
      <c r="M40" s="9"/>
      <c r="N40" s="9"/>
      <c r="O40" s="9"/>
      <c r="P40" s="9"/>
      <c r="Q40" s="9"/>
    </row>
    <row r="41" spans="1:17" x14ac:dyDescent="0.2">
      <c r="A41" s="34"/>
      <c r="B41" s="27"/>
      <c r="C41" s="9"/>
      <c r="D41" s="9"/>
      <c r="E41" s="9"/>
      <c r="F41" s="9"/>
      <c r="G41" s="9"/>
      <c r="H41" s="9"/>
      <c r="I41" s="9"/>
      <c r="J41" s="9"/>
      <c r="K41" s="9"/>
      <c r="L41" s="9"/>
      <c r="M41" s="9"/>
      <c r="N41" s="9"/>
      <c r="O41" s="9"/>
      <c r="P41" s="9"/>
      <c r="Q41" s="9"/>
    </row>
    <row r="42" spans="1:17" x14ac:dyDescent="0.2">
      <c r="A42" s="34"/>
      <c r="B42" s="27"/>
      <c r="C42" s="9"/>
      <c r="D42" s="9"/>
      <c r="E42" s="9"/>
      <c r="F42" s="9"/>
      <c r="G42" s="9"/>
      <c r="H42" s="9"/>
      <c r="I42" s="9"/>
      <c r="J42" s="9"/>
      <c r="K42" s="9"/>
      <c r="L42" s="9"/>
      <c r="M42" s="9"/>
      <c r="N42" s="9"/>
      <c r="O42" s="9"/>
      <c r="P42" s="9"/>
      <c r="Q42" s="9"/>
    </row>
    <row r="43" spans="1:17" x14ac:dyDescent="0.2">
      <c r="A43" s="34"/>
      <c r="B43" s="27"/>
      <c r="C43" s="9"/>
      <c r="D43" s="9"/>
      <c r="E43" s="9"/>
      <c r="F43" s="9"/>
      <c r="G43" s="9"/>
      <c r="H43" s="9"/>
      <c r="I43" s="9"/>
      <c r="J43" s="9"/>
      <c r="K43" s="9"/>
      <c r="L43" s="9"/>
      <c r="M43" s="9"/>
      <c r="N43" s="9"/>
      <c r="O43" s="9"/>
      <c r="P43" s="9"/>
      <c r="Q43" s="9"/>
    </row>
    <row r="44" spans="1:17" x14ac:dyDescent="0.2">
      <c r="A44" s="34"/>
      <c r="B44" s="27"/>
      <c r="C44" s="9"/>
      <c r="D44" s="9"/>
      <c r="E44" s="9"/>
      <c r="F44" s="9"/>
      <c r="G44" s="9"/>
      <c r="H44" s="9"/>
      <c r="I44" s="9"/>
      <c r="J44" s="9"/>
      <c r="K44" s="9"/>
      <c r="L44" s="9"/>
      <c r="M44" s="9"/>
      <c r="N44" s="9"/>
      <c r="O44" s="9"/>
      <c r="P44" s="9"/>
      <c r="Q44" s="9"/>
    </row>
    <row r="45" spans="1:17" x14ac:dyDescent="0.2">
      <c r="A45" s="34"/>
      <c r="B45" s="27"/>
      <c r="C45" s="9"/>
      <c r="D45" s="9"/>
      <c r="E45" s="9"/>
      <c r="F45" s="9"/>
      <c r="G45" s="9"/>
      <c r="H45" s="9"/>
      <c r="I45" s="9"/>
      <c r="J45" s="9"/>
      <c r="K45" s="9"/>
      <c r="L45" s="9"/>
      <c r="M45" s="9"/>
      <c r="N45" s="9"/>
      <c r="O45" s="9"/>
      <c r="P45" s="9"/>
      <c r="Q45" s="9"/>
    </row>
    <row r="46" spans="1:17" x14ac:dyDescent="0.2">
      <c r="A46" s="34"/>
      <c r="B46" s="27"/>
      <c r="C46" s="9"/>
      <c r="D46" s="9"/>
      <c r="E46" s="9"/>
      <c r="F46" s="9"/>
      <c r="G46" s="9"/>
      <c r="H46" s="9"/>
      <c r="I46" s="9"/>
      <c r="J46" s="9"/>
      <c r="K46" s="9"/>
      <c r="L46" s="9"/>
      <c r="M46" s="9"/>
      <c r="N46" s="9"/>
      <c r="O46" s="9"/>
      <c r="P46" s="9"/>
      <c r="Q46" s="9"/>
    </row>
    <row r="47" spans="1:17" x14ac:dyDescent="0.2">
      <c r="A47" s="34"/>
      <c r="B47" s="27"/>
      <c r="C47" s="9"/>
      <c r="D47" s="9"/>
      <c r="E47" s="9"/>
      <c r="F47" s="9"/>
      <c r="G47" s="9"/>
      <c r="H47" s="9"/>
      <c r="I47" s="9"/>
      <c r="J47" s="9"/>
      <c r="K47" s="9"/>
      <c r="L47" s="9"/>
      <c r="M47" s="9"/>
      <c r="N47" s="9"/>
      <c r="O47" s="9"/>
      <c r="P47" s="9"/>
      <c r="Q47" s="9"/>
    </row>
    <row r="48" spans="1:17" x14ac:dyDescent="0.2">
      <c r="A48" s="34"/>
      <c r="B48" s="27"/>
      <c r="C48" s="9"/>
      <c r="D48" s="9"/>
      <c r="E48" s="9"/>
      <c r="F48" s="9"/>
      <c r="G48" s="9"/>
      <c r="H48" s="9"/>
      <c r="I48" s="9"/>
      <c r="J48" s="9"/>
      <c r="K48" s="9"/>
      <c r="L48" s="9"/>
      <c r="M48" s="9"/>
      <c r="N48" s="9"/>
      <c r="O48" s="9"/>
      <c r="P48" s="9"/>
      <c r="Q48" s="9"/>
    </row>
    <row r="49" spans="1:17" x14ac:dyDescent="0.2">
      <c r="A49" s="34"/>
      <c r="B49" s="27"/>
      <c r="C49" s="9"/>
      <c r="D49" s="9"/>
      <c r="E49" s="9"/>
      <c r="F49" s="9"/>
      <c r="G49" s="9"/>
      <c r="H49" s="9"/>
      <c r="I49" s="9"/>
      <c r="J49" s="9"/>
      <c r="K49" s="9"/>
      <c r="L49" s="9"/>
      <c r="M49" s="9"/>
      <c r="N49" s="9"/>
      <c r="O49" s="9"/>
      <c r="P49" s="9"/>
      <c r="Q49" s="9"/>
    </row>
    <row r="50" spans="1:17" x14ac:dyDescent="0.2">
      <c r="A50" s="34"/>
      <c r="B50" s="27"/>
      <c r="C50" s="9"/>
      <c r="D50" s="9"/>
      <c r="E50" s="9"/>
      <c r="F50" s="9"/>
      <c r="G50" s="9"/>
      <c r="H50" s="9"/>
      <c r="I50" s="9"/>
      <c r="J50" s="9"/>
      <c r="K50" s="9"/>
      <c r="L50" s="9"/>
      <c r="M50" s="9"/>
      <c r="N50" s="9"/>
      <c r="O50" s="9"/>
      <c r="P50" s="9"/>
      <c r="Q50" s="9"/>
    </row>
    <row r="51" spans="1:17" x14ac:dyDescent="0.2">
      <c r="A51" s="34"/>
      <c r="B51" s="27"/>
      <c r="C51" s="9"/>
      <c r="D51" s="9"/>
      <c r="E51" s="9"/>
      <c r="F51" s="9"/>
      <c r="G51" s="9"/>
      <c r="H51" s="9"/>
      <c r="I51" s="9"/>
      <c r="J51" s="9"/>
      <c r="K51" s="9"/>
      <c r="L51" s="9"/>
      <c r="M51" s="9"/>
      <c r="N51" s="9"/>
      <c r="O51" s="9"/>
      <c r="P51" s="9"/>
      <c r="Q51" s="9"/>
    </row>
    <row r="52" spans="1:17" x14ac:dyDescent="0.2">
      <c r="A52" s="34"/>
      <c r="B52" s="27"/>
      <c r="C52" s="9"/>
      <c r="D52" s="9"/>
      <c r="E52" s="9"/>
      <c r="F52" s="9"/>
      <c r="G52" s="9"/>
      <c r="H52" s="9"/>
      <c r="I52" s="9"/>
      <c r="J52" s="9"/>
      <c r="K52" s="9"/>
      <c r="L52" s="9"/>
      <c r="M52" s="9"/>
      <c r="N52" s="9"/>
      <c r="O52" s="9"/>
      <c r="P52" s="9"/>
      <c r="Q52" s="9"/>
    </row>
    <row r="53" spans="1:17" x14ac:dyDescent="0.2">
      <c r="A53" s="34"/>
      <c r="B53" s="27"/>
      <c r="C53" s="9"/>
      <c r="D53" s="9"/>
      <c r="E53" s="9"/>
      <c r="F53" s="9"/>
      <c r="G53" s="9"/>
      <c r="H53" s="9"/>
      <c r="I53" s="9"/>
      <c r="J53" s="9"/>
      <c r="K53" s="9"/>
      <c r="L53" s="9"/>
      <c r="M53" s="9"/>
      <c r="N53" s="9"/>
      <c r="O53" s="9"/>
      <c r="P53" s="9"/>
      <c r="Q53" s="9"/>
    </row>
    <row r="54" spans="1:17" x14ac:dyDescent="0.2">
      <c r="A54" s="34"/>
      <c r="B54" s="27"/>
      <c r="C54" s="9"/>
      <c r="D54" s="9"/>
      <c r="E54" s="9"/>
      <c r="F54" s="9"/>
      <c r="G54" s="9"/>
      <c r="H54" s="9"/>
      <c r="I54" s="9"/>
      <c r="J54" s="9"/>
      <c r="K54" s="9"/>
      <c r="L54" s="9"/>
      <c r="M54" s="9"/>
      <c r="N54" s="9"/>
      <c r="O54" s="9"/>
      <c r="P54" s="9"/>
      <c r="Q54" s="9"/>
    </row>
    <row r="55" spans="1:17" x14ac:dyDescent="0.2">
      <c r="A55" s="34"/>
      <c r="B55" s="27"/>
      <c r="C55" s="9"/>
      <c r="D55" s="9"/>
      <c r="E55" s="9"/>
      <c r="F55" s="9"/>
      <c r="G55" s="9"/>
      <c r="H55" s="9"/>
      <c r="I55" s="9"/>
      <c r="J55" s="9"/>
      <c r="K55" s="9"/>
      <c r="L55" s="9"/>
      <c r="M55" s="9"/>
      <c r="N55" s="9"/>
      <c r="O55" s="9"/>
      <c r="P55" s="9"/>
      <c r="Q55" s="9"/>
    </row>
    <row r="56" spans="1:17" x14ac:dyDescent="0.2">
      <c r="A56" s="34"/>
      <c r="B56" s="27"/>
      <c r="C56" s="9"/>
      <c r="D56" s="9"/>
      <c r="E56" s="9"/>
      <c r="F56" s="9"/>
      <c r="G56" s="9"/>
      <c r="H56" s="9"/>
      <c r="I56" s="9"/>
      <c r="J56" s="9"/>
      <c r="K56" s="9"/>
      <c r="L56" s="9"/>
      <c r="M56" s="9"/>
      <c r="N56" s="9"/>
      <c r="O56" s="9"/>
      <c r="P56" s="9"/>
      <c r="Q56" s="9"/>
    </row>
    <row r="57" spans="1:17" x14ac:dyDescent="0.2">
      <c r="A57" s="34"/>
      <c r="B57" s="27"/>
      <c r="C57" s="9"/>
      <c r="D57" s="9"/>
      <c r="E57" s="9"/>
      <c r="F57" s="9"/>
      <c r="G57" s="9"/>
      <c r="H57" s="9"/>
      <c r="I57" s="9"/>
      <c r="J57" s="9"/>
      <c r="K57" s="9"/>
      <c r="L57" s="9"/>
      <c r="M57" s="9"/>
      <c r="N57" s="9"/>
      <c r="O57" s="9"/>
      <c r="P57" s="9"/>
      <c r="Q57" s="9"/>
    </row>
    <row r="58" spans="1:17" x14ac:dyDescent="0.2">
      <c r="A58" s="34"/>
      <c r="B58" s="27"/>
      <c r="C58" s="9"/>
      <c r="D58" s="9"/>
      <c r="E58" s="9"/>
      <c r="F58" s="9"/>
      <c r="G58" s="9"/>
      <c r="H58" s="9"/>
      <c r="I58" s="9"/>
      <c r="J58" s="9"/>
      <c r="K58" s="9"/>
      <c r="L58" s="9"/>
      <c r="M58" s="9"/>
      <c r="N58" s="9"/>
      <c r="O58" s="9"/>
      <c r="P58" s="9"/>
      <c r="Q58" s="9"/>
    </row>
    <row r="59" spans="1:17" x14ac:dyDescent="0.2">
      <c r="A59" s="34"/>
      <c r="B59" s="27"/>
      <c r="C59" s="9"/>
      <c r="D59" s="9"/>
      <c r="E59" s="9"/>
      <c r="F59" s="9"/>
      <c r="G59" s="9"/>
      <c r="H59" s="9"/>
      <c r="I59" s="9"/>
      <c r="J59" s="9"/>
      <c r="K59" s="9"/>
      <c r="L59" s="9"/>
      <c r="M59" s="9"/>
      <c r="N59" s="9"/>
      <c r="O59" s="9"/>
      <c r="P59" s="9"/>
      <c r="Q59" s="9"/>
    </row>
    <row r="60" spans="1:17" x14ac:dyDescent="0.2">
      <c r="A60" s="34"/>
      <c r="B60" s="32"/>
      <c r="C60" s="9"/>
      <c r="D60" s="9"/>
      <c r="E60" s="9"/>
      <c r="F60" s="9"/>
      <c r="G60" s="9"/>
      <c r="H60" s="9"/>
      <c r="I60" s="9"/>
      <c r="J60" s="9"/>
      <c r="K60" s="9"/>
      <c r="L60" s="9"/>
      <c r="M60" s="9"/>
      <c r="N60" s="9"/>
      <c r="O60" s="9"/>
      <c r="P60" s="9"/>
      <c r="Q60" s="9"/>
    </row>
    <row r="61" spans="1:17" x14ac:dyDescent="0.2">
      <c r="A61" s="34"/>
      <c r="B61" s="33"/>
      <c r="C61" s="25"/>
      <c r="D61" s="25"/>
      <c r="E61" s="25"/>
      <c r="F61" s="25"/>
      <c r="G61" s="25"/>
      <c r="H61" s="25"/>
      <c r="I61" s="25"/>
      <c r="J61" s="25"/>
      <c r="K61" s="25"/>
      <c r="L61" s="25"/>
      <c r="M61" s="25"/>
      <c r="N61" s="25"/>
      <c r="O61" s="25"/>
      <c r="P61" s="25"/>
      <c r="Q61" s="25"/>
    </row>
    <row r="62" spans="1:17" x14ac:dyDescent="0.2">
      <c r="A62" s="34"/>
      <c r="B62" s="33"/>
      <c r="C62" s="25"/>
      <c r="D62" s="25"/>
      <c r="E62" s="25"/>
      <c r="F62" s="25"/>
      <c r="G62" s="25"/>
      <c r="H62" s="25"/>
      <c r="I62" s="25"/>
      <c r="J62" s="25"/>
      <c r="K62" s="25"/>
      <c r="L62" s="25"/>
      <c r="M62" s="25"/>
      <c r="N62" s="25"/>
      <c r="O62" s="25"/>
      <c r="P62" s="25"/>
      <c r="Q62" s="25"/>
    </row>
    <row r="63" spans="1:17" x14ac:dyDescent="0.2">
      <c r="A63" s="34"/>
      <c r="B63" s="33"/>
      <c r="C63" s="25"/>
      <c r="D63" s="25"/>
      <c r="E63" s="25"/>
      <c r="F63" s="25"/>
      <c r="G63" s="25"/>
      <c r="H63" s="25"/>
      <c r="I63" s="25"/>
      <c r="J63" s="25"/>
      <c r="K63" s="25"/>
      <c r="L63" s="25"/>
      <c r="M63" s="25"/>
      <c r="N63" s="25"/>
      <c r="O63" s="25"/>
      <c r="P63" s="25"/>
      <c r="Q63" s="25"/>
    </row>
    <row r="64" spans="1:17" x14ac:dyDescent="0.2">
      <c r="A64" s="34"/>
      <c r="B64" s="33"/>
      <c r="C64" s="25"/>
      <c r="D64" s="25"/>
      <c r="E64" s="25"/>
      <c r="F64" s="25"/>
      <c r="G64" s="25"/>
      <c r="H64" s="25"/>
      <c r="I64" s="25"/>
      <c r="J64" s="25"/>
      <c r="K64" s="25"/>
      <c r="L64" s="25"/>
      <c r="M64" s="25"/>
      <c r="N64" s="25"/>
      <c r="O64" s="25"/>
      <c r="P64" s="25"/>
      <c r="Q64" s="25"/>
    </row>
    <row r="65" spans="1:17" x14ac:dyDescent="0.2">
      <c r="A65" s="34"/>
      <c r="B65" s="33"/>
      <c r="C65" s="25"/>
      <c r="D65" s="25"/>
      <c r="E65" s="25"/>
      <c r="F65" s="25"/>
      <c r="G65" s="25"/>
      <c r="H65" s="25"/>
      <c r="I65" s="25"/>
      <c r="J65" s="25"/>
      <c r="K65" s="25"/>
      <c r="L65" s="25"/>
      <c r="M65" s="25"/>
      <c r="N65" s="25"/>
      <c r="O65" s="25"/>
      <c r="P65" s="25"/>
      <c r="Q65" s="25"/>
    </row>
    <row r="66" spans="1:17" x14ac:dyDescent="0.2">
      <c r="A66" s="34"/>
      <c r="B66" s="33"/>
      <c r="C66" s="25"/>
      <c r="D66" s="25"/>
      <c r="E66" s="25"/>
      <c r="F66" s="25"/>
      <c r="G66" s="25"/>
      <c r="H66" s="25"/>
      <c r="I66" s="25"/>
      <c r="J66" s="25"/>
      <c r="K66" s="25"/>
      <c r="L66" s="25"/>
      <c r="M66" s="25"/>
      <c r="N66" s="25"/>
      <c r="O66" s="25"/>
      <c r="P66" s="25"/>
      <c r="Q66" s="25"/>
    </row>
    <row r="67" spans="1:17" x14ac:dyDescent="0.2">
      <c r="A67" s="34"/>
      <c r="B67" s="33"/>
      <c r="C67" s="25"/>
      <c r="D67" s="25"/>
      <c r="E67" s="25"/>
      <c r="F67" s="25"/>
      <c r="G67" s="25"/>
      <c r="H67" s="25"/>
      <c r="I67" s="25"/>
      <c r="J67" s="25"/>
      <c r="K67" s="25"/>
      <c r="L67" s="25"/>
      <c r="M67" s="25"/>
      <c r="N67" s="25"/>
      <c r="O67" s="25"/>
      <c r="P67" s="25"/>
      <c r="Q67" s="25"/>
    </row>
    <row r="68" spans="1:17" x14ac:dyDescent="0.2">
      <c r="A68" s="34"/>
      <c r="B68" s="33"/>
      <c r="C68" s="25"/>
      <c r="D68" s="25"/>
      <c r="E68" s="25"/>
      <c r="F68" s="25"/>
      <c r="G68" s="25"/>
      <c r="H68" s="25"/>
      <c r="I68" s="25"/>
      <c r="J68" s="25"/>
      <c r="K68" s="25"/>
      <c r="L68" s="25"/>
      <c r="M68" s="25"/>
      <c r="N68" s="25"/>
      <c r="O68" s="25"/>
      <c r="P68" s="25"/>
      <c r="Q68" s="25"/>
    </row>
    <row r="69" spans="1:17" x14ac:dyDescent="0.2">
      <c r="A69" s="34"/>
      <c r="B69" s="33"/>
      <c r="C69" s="25"/>
      <c r="D69" s="25"/>
      <c r="E69" s="25"/>
      <c r="F69" s="25"/>
      <c r="G69" s="25"/>
      <c r="H69" s="25"/>
      <c r="I69" s="25"/>
      <c r="J69" s="25"/>
      <c r="K69" s="25"/>
      <c r="L69" s="25"/>
      <c r="M69" s="25"/>
      <c r="N69" s="25"/>
      <c r="O69" s="25"/>
      <c r="P69" s="25"/>
      <c r="Q69" s="25"/>
    </row>
    <row r="70" spans="1:17" x14ac:dyDescent="0.2">
      <c r="A70" s="34"/>
      <c r="B70" s="33"/>
      <c r="C70" s="25"/>
      <c r="D70" s="25"/>
      <c r="E70" s="25"/>
      <c r="F70" s="25"/>
      <c r="G70" s="25"/>
      <c r="H70" s="25"/>
      <c r="I70" s="25"/>
      <c r="J70" s="25"/>
      <c r="K70" s="25"/>
      <c r="L70" s="25"/>
      <c r="M70" s="25"/>
      <c r="N70" s="25"/>
      <c r="O70" s="25"/>
      <c r="P70" s="25"/>
      <c r="Q70" s="25"/>
    </row>
    <row r="71" spans="1:17" x14ac:dyDescent="0.2">
      <c r="A71" s="34"/>
      <c r="B71" s="33"/>
      <c r="C71" s="25"/>
      <c r="D71" s="25"/>
      <c r="E71" s="25"/>
      <c r="F71" s="25"/>
      <c r="G71" s="25"/>
      <c r="H71" s="25"/>
      <c r="I71" s="25"/>
      <c r="J71" s="25"/>
      <c r="K71" s="25"/>
      <c r="L71" s="25"/>
      <c r="M71" s="25"/>
      <c r="N71" s="25"/>
      <c r="O71" s="25"/>
      <c r="P71" s="25"/>
      <c r="Q71" s="25"/>
    </row>
    <row r="72" spans="1:17" x14ac:dyDescent="0.2">
      <c r="A72" s="34"/>
      <c r="B72" s="33"/>
      <c r="C72" s="25"/>
      <c r="D72" s="25"/>
      <c r="E72" s="25"/>
      <c r="F72" s="25"/>
      <c r="G72" s="25"/>
      <c r="H72" s="25"/>
      <c r="I72" s="25"/>
      <c r="J72" s="25"/>
      <c r="K72" s="25"/>
      <c r="L72" s="25"/>
      <c r="M72" s="25"/>
      <c r="N72" s="25"/>
      <c r="O72" s="25"/>
      <c r="P72" s="25"/>
      <c r="Q72" s="25"/>
    </row>
    <row r="73" spans="1:17" x14ac:dyDescent="0.2">
      <c r="A73" s="34"/>
      <c r="B73" s="33"/>
      <c r="C73" s="25"/>
      <c r="D73" s="25"/>
      <c r="E73" s="25"/>
      <c r="F73" s="25"/>
      <c r="G73" s="25"/>
      <c r="H73" s="25"/>
      <c r="I73" s="25"/>
      <c r="J73" s="25"/>
      <c r="K73" s="25"/>
      <c r="L73" s="25"/>
      <c r="M73" s="25"/>
      <c r="N73" s="25"/>
      <c r="O73" s="25"/>
      <c r="P73" s="25"/>
      <c r="Q73" s="25"/>
    </row>
    <row r="74" spans="1:17" x14ac:dyDescent="0.2">
      <c r="A74" s="34"/>
      <c r="B74" s="33"/>
      <c r="C74" s="25"/>
      <c r="D74" s="25"/>
      <c r="E74" s="25"/>
      <c r="F74" s="25"/>
      <c r="G74" s="25"/>
      <c r="H74" s="25"/>
      <c r="I74" s="25"/>
      <c r="J74" s="25"/>
      <c r="K74" s="25"/>
      <c r="L74" s="25"/>
      <c r="M74" s="25"/>
      <c r="N74" s="25"/>
      <c r="O74" s="25"/>
      <c r="P74" s="25"/>
      <c r="Q74" s="25"/>
    </row>
    <row r="75" spans="1:17" x14ac:dyDescent="0.2">
      <c r="A75" s="34"/>
      <c r="B75" s="33"/>
      <c r="C75" s="25"/>
      <c r="D75" s="25"/>
      <c r="E75" s="25"/>
      <c r="F75" s="25"/>
      <c r="G75" s="25"/>
      <c r="H75" s="25"/>
      <c r="I75" s="25"/>
      <c r="J75" s="25"/>
      <c r="K75" s="25"/>
      <c r="L75" s="25"/>
      <c r="M75" s="25"/>
      <c r="N75" s="25"/>
      <c r="O75" s="25"/>
      <c r="P75" s="25"/>
      <c r="Q75" s="25"/>
    </row>
    <row r="76" spans="1:17" x14ac:dyDescent="0.2">
      <c r="A76" s="34"/>
      <c r="B76" s="33"/>
      <c r="C76" s="25"/>
      <c r="D76" s="25"/>
      <c r="E76" s="25"/>
      <c r="F76" s="25"/>
      <c r="G76" s="25"/>
      <c r="H76" s="25"/>
      <c r="I76" s="25"/>
      <c r="J76" s="25"/>
      <c r="K76" s="25"/>
      <c r="L76" s="25"/>
      <c r="M76" s="25"/>
      <c r="N76" s="25"/>
      <c r="O76" s="25"/>
      <c r="P76" s="25"/>
      <c r="Q76" s="25"/>
    </row>
    <row r="77" spans="1:17" x14ac:dyDescent="0.2">
      <c r="A77" s="34"/>
      <c r="B77" s="33"/>
      <c r="C77" s="25"/>
      <c r="D77" s="25"/>
      <c r="E77" s="25"/>
      <c r="F77" s="25"/>
      <c r="G77" s="25"/>
      <c r="H77" s="25"/>
      <c r="I77" s="25"/>
      <c r="J77" s="25"/>
      <c r="K77" s="25"/>
      <c r="L77" s="25"/>
      <c r="M77" s="25"/>
      <c r="N77" s="25"/>
      <c r="O77" s="25"/>
      <c r="P77" s="25"/>
      <c r="Q77" s="25"/>
    </row>
    <row r="78" spans="1:17" x14ac:dyDescent="0.2">
      <c r="A78" s="34"/>
      <c r="B78" s="33"/>
      <c r="C78" s="25"/>
      <c r="D78" s="25"/>
      <c r="E78" s="25"/>
      <c r="F78" s="25"/>
      <c r="G78" s="25"/>
      <c r="H78" s="25"/>
      <c r="I78" s="25"/>
      <c r="J78" s="25"/>
      <c r="K78" s="25"/>
      <c r="L78" s="25"/>
      <c r="M78" s="25"/>
      <c r="N78" s="25"/>
      <c r="O78" s="25"/>
      <c r="P78" s="25"/>
      <c r="Q78" s="25"/>
    </row>
    <row r="79" spans="1:17" x14ac:dyDescent="0.2">
      <c r="A79" s="34"/>
      <c r="B79" s="33"/>
      <c r="C79" s="25"/>
      <c r="D79" s="25"/>
      <c r="E79" s="25"/>
      <c r="F79" s="25"/>
      <c r="G79" s="25"/>
      <c r="H79" s="25"/>
      <c r="I79" s="25"/>
      <c r="J79" s="25"/>
      <c r="K79" s="25"/>
      <c r="L79" s="25"/>
      <c r="M79" s="25"/>
      <c r="N79" s="25"/>
      <c r="O79" s="25"/>
      <c r="P79" s="25"/>
      <c r="Q79" s="25"/>
    </row>
    <row r="80" spans="1:17" x14ac:dyDescent="0.2">
      <c r="A80" s="34"/>
      <c r="B80" s="33"/>
      <c r="C80" s="25"/>
      <c r="D80" s="25"/>
      <c r="E80" s="25"/>
      <c r="F80" s="25"/>
      <c r="G80" s="25"/>
      <c r="H80" s="25"/>
      <c r="I80" s="25"/>
      <c r="J80" s="25"/>
      <c r="K80" s="25"/>
      <c r="L80" s="25"/>
      <c r="M80" s="25"/>
      <c r="N80" s="25"/>
      <c r="O80" s="25"/>
      <c r="P80" s="25"/>
      <c r="Q80" s="25"/>
    </row>
    <row r="81" spans="1:17" x14ac:dyDescent="0.2">
      <c r="A81" s="34"/>
      <c r="B81" s="33"/>
      <c r="C81" s="25"/>
      <c r="D81" s="25"/>
      <c r="E81" s="25"/>
      <c r="F81" s="25"/>
      <c r="G81" s="25"/>
      <c r="H81" s="25"/>
      <c r="I81" s="25"/>
      <c r="J81" s="25"/>
      <c r="K81" s="25"/>
      <c r="L81" s="25"/>
      <c r="M81" s="25"/>
      <c r="N81" s="25"/>
      <c r="O81" s="25"/>
      <c r="P81" s="25"/>
      <c r="Q81" s="25"/>
    </row>
    <row r="82" spans="1:17" x14ac:dyDescent="0.2">
      <c r="A82" s="34"/>
      <c r="B82" s="33"/>
      <c r="C82" s="25"/>
      <c r="D82" s="25"/>
      <c r="E82" s="25"/>
      <c r="F82" s="25"/>
      <c r="G82" s="25"/>
      <c r="H82" s="25"/>
      <c r="I82" s="25"/>
      <c r="J82" s="25"/>
      <c r="K82" s="25"/>
      <c r="L82" s="25"/>
      <c r="M82" s="25"/>
      <c r="N82" s="25"/>
      <c r="O82" s="25"/>
      <c r="P82" s="25"/>
      <c r="Q82" s="25"/>
    </row>
    <row r="83" spans="1:17" x14ac:dyDescent="0.2">
      <c r="A83" s="34"/>
      <c r="B83" s="33"/>
      <c r="C83" s="25"/>
      <c r="D83" s="25"/>
      <c r="E83" s="25"/>
      <c r="F83" s="25"/>
      <c r="G83" s="25"/>
      <c r="H83" s="25"/>
      <c r="I83" s="25"/>
      <c r="J83" s="25"/>
      <c r="K83" s="25"/>
      <c r="L83" s="25"/>
      <c r="M83" s="25"/>
      <c r="N83" s="25"/>
      <c r="O83" s="25"/>
      <c r="P83" s="25"/>
      <c r="Q83" s="25"/>
    </row>
    <row r="84" spans="1:17" x14ac:dyDescent="0.2">
      <c r="A84" s="34"/>
      <c r="B84" s="33"/>
      <c r="C84" s="25"/>
      <c r="D84" s="25"/>
      <c r="E84" s="25"/>
      <c r="F84" s="25"/>
      <c r="G84" s="25"/>
      <c r="H84" s="25"/>
      <c r="I84" s="25"/>
      <c r="J84" s="25"/>
      <c r="K84" s="25"/>
      <c r="L84" s="25"/>
      <c r="M84" s="25"/>
      <c r="N84" s="25"/>
      <c r="O84" s="25"/>
      <c r="P84" s="25"/>
      <c r="Q84" s="25"/>
    </row>
    <row r="85" spans="1:17" x14ac:dyDescent="0.2">
      <c r="A85" s="34"/>
      <c r="B85" s="33"/>
      <c r="C85" s="25"/>
      <c r="D85" s="25"/>
      <c r="E85" s="25"/>
      <c r="F85" s="25"/>
      <c r="G85" s="25"/>
      <c r="H85" s="25"/>
      <c r="I85" s="25"/>
      <c r="J85" s="25"/>
      <c r="K85" s="25"/>
      <c r="L85" s="25"/>
      <c r="M85" s="25"/>
      <c r="N85" s="25"/>
      <c r="O85" s="25"/>
      <c r="P85" s="25"/>
      <c r="Q85" s="25"/>
    </row>
    <row r="86" spans="1:17" x14ac:dyDescent="0.2">
      <c r="A86" s="34"/>
      <c r="B86" s="33"/>
      <c r="C86" s="25"/>
      <c r="D86" s="25"/>
      <c r="E86" s="25"/>
      <c r="F86" s="25"/>
      <c r="G86" s="25"/>
      <c r="H86" s="25"/>
      <c r="I86" s="25"/>
      <c r="J86" s="25"/>
      <c r="K86" s="25"/>
      <c r="L86" s="25"/>
      <c r="M86" s="25"/>
      <c r="N86" s="25"/>
      <c r="O86" s="25"/>
      <c r="P86" s="25"/>
      <c r="Q86" s="25"/>
    </row>
    <row r="87" spans="1:17" x14ac:dyDescent="0.2">
      <c r="A87" s="34"/>
      <c r="B87" s="33"/>
      <c r="C87" s="25"/>
      <c r="D87" s="25"/>
      <c r="E87" s="25"/>
      <c r="F87" s="25"/>
      <c r="G87" s="25"/>
      <c r="H87" s="25"/>
      <c r="I87" s="25"/>
      <c r="J87" s="25"/>
      <c r="K87" s="25"/>
      <c r="L87" s="25"/>
      <c r="M87" s="25"/>
      <c r="N87" s="25"/>
      <c r="O87" s="25"/>
      <c r="P87" s="25"/>
      <c r="Q87" s="25"/>
    </row>
    <row r="88" spans="1:17" x14ac:dyDescent="0.2">
      <c r="A88" s="34"/>
      <c r="B88" s="33"/>
      <c r="C88" s="25"/>
      <c r="D88" s="25"/>
      <c r="E88" s="25"/>
      <c r="F88" s="25"/>
      <c r="G88" s="25"/>
      <c r="H88" s="25"/>
      <c r="I88" s="25"/>
      <c r="J88" s="25"/>
      <c r="K88" s="25"/>
      <c r="L88" s="25"/>
      <c r="M88" s="25"/>
      <c r="N88" s="25"/>
      <c r="O88" s="25"/>
      <c r="P88" s="25"/>
      <c r="Q88" s="25"/>
    </row>
    <row r="89" spans="1:17" x14ac:dyDescent="0.2">
      <c r="A89" s="34"/>
      <c r="B89" s="33"/>
      <c r="C89" s="25"/>
      <c r="D89" s="25"/>
      <c r="E89" s="25"/>
      <c r="F89" s="25"/>
      <c r="G89" s="25"/>
      <c r="H89" s="25"/>
      <c r="I89" s="25"/>
      <c r="J89" s="25"/>
      <c r="K89" s="25"/>
      <c r="L89" s="25"/>
      <c r="M89" s="25"/>
      <c r="N89" s="25"/>
      <c r="O89" s="25"/>
      <c r="P89" s="25"/>
      <c r="Q89" s="25"/>
    </row>
    <row r="90" spans="1:17" x14ac:dyDescent="0.2">
      <c r="A90" s="34"/>
      <c r="B90" s="33"/>
      <c r="C90" s="25"/>
      <c r="D90" s="25"/>
      <c r="E90" s="25"/>
      <c r="F90" s="25"/>
      <c r="G90" s="25"/>
      <c r="H90" s="25"/>
      <c r="I90" s="25"/>
      <c r="J90" s="25"/>
      <c r="K90" s="25"/>
      <c r="L90" s="25"/>
      <c r="M90" s="25"/>
      <c r="N90" s="25"/>
      <c r="O90" s="25"/>
      <c r="P90" s="25"/>
      <c r="Q90" s="25"/>
    </row>
    <row r="91" spans="1:17" x14ac:dyDescent="0.2">
      <c r="A91" s="34"/>
      <c r="B91" s="33"/>
      <c r="C91" s="25"/>
      <c r="D91" s="25"/>
      <c r="E91" s="25"/>
      <c r="F91" s="25"/>
      <c r="G91" s="25"/>
      <c r="H91" s="25"/>
      <c r="I91" s="25"/>
      <c r="J91" s="25"/>
      <c r="K91" s="25"/>
      <c r="L91" s="25"/>
      <c r="M91" s="25"/>
      <c r="N91" s="25"/>
      <c r="O91" s="25"/>
      <c r="P91" s="25"/>
      <c r="Q91" s="25"/>
    </row>
    <row r="92" spans="1:17" x14ac:dyDescent="0.2">
      <c r="A92" s="34"/>
      <c r="B92" s="33"/>
      <c r="C92" s="25"/>
      <c r="D92" s="25"/>
      <c r="E92" s="25"/>
      <c r="F92" s="25"/>
      <c r="G92" s="25"/>
      <c r="H92" s="25"/>
      <c r="I92" s="25"/>
      <c r="J92" s="25"/>
      <c r="K92" s="25"/>
      <c r="L92" s="25"/>
      <c r="M92" s="25"/>
      <c r="N92" s="25"/>
      <c r="O92" s="25"/>
      <c r="P92" s="25"/>
      <c r="Q92" s="25"/>
    </row>
    <row r="93" spans="1:17" x14ac:dyDescent="0.2">
      <c r="A93" s="34"/>
      <c r="B93" s="33"/>
      <c r="C93" s="25"/>
      <c r="D93" s="25"/>
      <c r="E93" s="25"/>
      <c r="F93" s="25"/>
      <c r="G93" s="25"/>
      <c r="H93" s="25"/>
      <c r="I93" s="25"/>
      <c r="J93" s="25"/>
      <c r="K93" s="25"/>
      <c r="L93" s="25"/>
      <c r="M93" s="25"/>
      <c r="N93" s="25"/>
      <c r="O93" s="25"/>
      <c r="P93" s="25"/>
      <c r="Q93" s="25"/>
    </row>
    <row r="94" spans="1:17" x14ac:dyDescent="0.2">
      <c r="A94" s="34"/>
      <c r="B94" s="33"/>
      <c r="C94" s="25"/>
      <c r="D94" s="25"/>
      <c r="E94" s="25"/>
      <c r="F94" s="25"/>
      <c r="G94" s="25"/>
      <c r="H94" s="25"/>
      <c r="I94" s="25"/>
      <c r="J94" s="25"/>
      <c r="K94" s="25"/>
      <c r="L94" s="25"/>
      <c r="M94" s="25"/>
      <c r="N94" s="25"/>
      <c r="O94" s="25"/>
      <c r="P94" s="25"/>
      <c r="Q94" s="25"/>
    </row>
    <row r="95" spans="1:17" x14ac:dyDescent="0.2">
      <c r="A95" s="34"/>
      <c r="B95" s="33"/>
      <c r="C95" s="25"/>
      <c r="D95" s="25"/>
      <c r="E95" s="25"/>
      <c r="F95" s="25"/>
      <c r="G95" s="25"/>
      <c r="H95" s="25"/>
      <c r="I95" s="25"/>
      <c r="J95" s="25"/>
      <c r="K95" s="25"/>
      <c r="L95" s="25"/>
      <c r="M95" s="25"/>
      <c r="N95" s="25"/>
      <c r="O95" s="25"/>
      <c r="P95" s="25"/>
      <c r="Q95" s="25"/>
    </row>
    <row r="96" spans="1:17" x14ac:dyDescent="0.2">
      <c r="A96" s="34"/>
      <c r="B96" s="33"/>
      <c r="C96" s="25"/>
      <c r="D96" s="25"/>
      <c r="E96" s="25"/>
      <c r="F96" s="25"/>
      <c r="G96" s="25"/>
      <c r="H96" s="25"/>
      <c r="I96" s="25"/>
      <c r="J96" s="25"/>
      <c r="K96" s="25"/>
      <c r="L96" s="25"/>
      <c r="M96" s="25"/>
      <c r="N96" s="25"/>
      <c r="O96" s="25"/>
      <c r="P96" s="25"/>
      <c r="Q96" s="25"/>
    </row>
    <row r="97" spans="1:17" x14ac:dyDescent="0.2">
      <c r="A97" s="34"/>
      <c r="B97" s="33"/>
      <c r="C97" s="25"/>
      <c r="D97" s="25"/>
      <c r="E97" s="25"/>
      <c r="F97" s="25"/>
      <c r="G97" s="25"/>
      <c r="H97" s="25"/>
      <c r="I97" s="25"/>
      <c r="J97" s="25"/>
      <c r="K97" s="25"/>
      <c r="L97" s="25"/>
      <c r="M97" s="25"/>
      <c r="N97" s="25"/>
      <c r="O97" s="25"/>
      <c r="P97" s="25"/>
      <c r="Q97" s="25"/>
    </row>
    <row r="98" spans="1:17" x14ac:dyDescent="0.2">
      <c r="A98" s="34"/>
      <c r="B98" s="33"/>
      <c r="C98" s="25"/>
      <c r="D98" s="25"/>
      <c r="E98" s="25"/>
      <c r="F98" s="25"/>
      <c r="G98" s="25"/>
      <c r="H98" s="25"/>
      <c r="I98" s="25"/>
      <c r="J98" s="25"/>
      <c r="K98" s="25"/>
      <c r="L98" s="25"/>
      <c r="M98" s="25"/>
      <c r="N98" s="25"/>
      <c r="O98" s="25"/>
      <c r="P98" s="25"/>
      <c r="Q98" s="25"/>
    </row>
    <row r="99" spans="1:17" x14ac:dyDescent="0.2">
      <c r="A99" s="34"/>
      <c r="B99" s="33"/>
      <c r="C99" s="25"/>
      <c r="D99" s="25"/>
      <c r="E99" s="25"/>
      <c r="F99" s="25"/>
      <c r="G99" s="25"/>
      <c r="H99" s="25"/>
      <c r="I99" s="25"/>
      <c r="J99" s="25"/>
      <c r="K99" s="25"/>
      <c r="L99" s="25"/>
      <c r="M99" s="25"/>
      <c r="N99" s="25"/>
      <c r="O99" s="25"/>
      <c r="P99" s="25"/>
      <c r="Q99" s="25"/>
    </row>
    <row r="100" spans="1:17" x14ac:dyDescent="0.2">
      <c r="A100" s="34"/>
      <c r="B100" s="33"/>
      <c r="C100" s="25"/>
      <c r="D100" s="25"/>
      <c r="E100" s="25"/>
      <c r="F100" s="25"/>
      <c r="G100" s="25"/>
      <c r="H100" s="25"/>
      <c r="I100" s="25"/>
      <c r="J100" s="25"/>
      <c r="K100" s="25"/>
      <c r="L100" s="25"/>
      <c r="M100" s="25"/>
      <c r="N100" s="25"/>
      <c r="O100" s="25"/>
      <c r="P100" s="25"/>
      <c r="Q100" s="25"/>
    </row>
    <row r="101" spans="1:17" x14ac:dyDescent="0.2">
      <c r="A101" s="34"/>
      <c r="B101" s="33"/>
      <c r="C101" s="25"/>
      <c r="D101" s="25"/>
      <c r="E101" s="25"/>
      <c r="F101" s="25"/>
      <c r="G101" s="25"/>
      <c r="H101" s="25"/>
      <c r="I101" s="25"/>
      <c r="J101" s="25"/>
      <c r="K101" s="25"/>
      <c r="L101" s="25"/>
      <c r="M101" s="25"/>
      <c r="N101" s="25"/>
      <c r="O101" s="25"/>
      <c r="P101" s="25"/>
      <c r="Q101" s="25"/>
    </row>
    <row r="102" spans="1:17" x14ac:dyDescent="0.2">
      <c r="A102" s="34"/>
      <c r="B102" s="33"/>
      <c r="C102" s="25"/>
      <c r="D102" s="25"/>
      <c r="E102" s="25"/>
      <c r="F102" s="25"/>
      <c r="G102" s="25"/>
      <c r="H102" s="25"/>
      <c r="I102" s="25"/>
      <c r="J102" s="25"/>
      <c r="K102" s="25"/>
      <c r="L102" s="25"/>
      <c r="M102" s="25"/>
      <c r="N102" s="25"/>
      <c r="O102" s="25"/>
      <c r="P102" s="25"/>
      <c r="Q102" s="25"/>
    </row>
    <row r="103" spans="1:17" x14ac:dyDescent="0.2">
      <c r="A103" s="34"/>
      <c r="B103" s="33"/>
      <c r="C103" s="25"/>
      <c r="D103" s="25"/>
      <c r="E103" s="25"/>
      <c r="F103" s="25"/>
      <c r="G103" s="25"/>
      <c r="H103" s="25"/>
      <c r="I103" s="25"/>
      <c r="J103" s="25"/>
      <c r="K103" s="25"/>
      <c r="L103" s="25"/>
      <c r="M103" s="25"/>
      <c r="N103" s="25"/>
      <c r="O103" s="25"/>
      <c r="P103" s="25"/>
      <c r="Q103" s="25"/>
    </row>
    <row r="104" spans="1:17" x14ac:dyDescent="0.2">
      <c r="A104" s="34"/>
      <c r="B104" s="33"/>
      <c r="C104" s="25"/>
      <c r="D104" s="25"/>
      <c r="E104" s="25"/>
      <c r="F104" s="25"/>
      <c r="G104" s="25"/>
      <c r="H104" s="25"/>
      <c r="I104" s="25"/>
      <c r="J104" s="25"/>
      <c r="K104" s="25"/>
      <c r="L104" s="25"/>
      <c r="M104" s="25"/>
      <c r="N104" s="25"/>
      <c r="O104" s="25"/>
      <c r="P104" s="25"/>
      <c r="Q104" s="25"/>
    </row>
  </sheetData>
  <sheetProtection password="9A15" sheet="1" objects="1" scenarios="1" selectLockedCells="1"/>
  <mergeCells count="17">
    <mergeCell ref="P1:P4"/>
    <mergeCell ref="Q1:Q4"/>
    <mergeCell ref="E1:E4"/>
    <mergeCell ref="G1:G4"/>
    <mergeCell ref="I1:I4"/>
    <mergeCell ref="O1:O4"/>
    <mergeCell ref="A1:B1"/>
    <mergeCell ref="L1:L4"/>
    <mergeCell ref="M1:M4"/>
    <mergeCell ref="N1:N4"/>
    <mergeCell ref="C1:C4"/>
    <mergeCell ref="H1:H4"/>
    <mergeCell ref="F1:F4"/>
    <mergeCell ref="J1:J4"/>
    <mergeCell ref="K1:K4"/>
    <mergeCell ref="A2:B2"/>
    <mergeCell ref="D1:D4"/>
  </mergeCells>
  <phoneticPr fontId="2" type="noConversion"/>
  <pageMargins left="0.5" right="0.5" top="1" bottom="1" header="0.5" footer="0.5"/>
  <pageSetup scale="86" fitToHeight="0" orientation="portrait" r:id="rId1"/>
  <headerFooter alignWithMargins="0">
    <oddHeader>&amp;C&amp;"Arial,Bold"&amp;14CadetteTrax&amp;12
Events Attended - &amp;D</oddHead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3" tint="0.39997558519241921"/>
  </sheetPr>
  <dimension ref="A1:R241"/>
  <sheetViews>
    <sheetView showGridLines="0" zoomScaleNormal="100" workbookViewId="0">
      <pane ySplit="4" topLeftCell="A215" activePane="bottomLeft" state="frozen"/>
      <selection pane="bottomLeft" activeCell="D230" sqref="D230"/>
    </sheetView>
  </sheetViews>
  <sheetFormatPr defaultRowHeight="12.75" x14ac:dyDescent="0.2"/>
  <cols>
    <col min="1" max="1" width="14.42578125" style="3" customWidth="1"/>
    <col min="2" max="2" width="2.7109375" style="3" customWidth="1"/>
    <col min="3" max="3" width="34.140625" style="282" bestFit="1" customWidth="1"/>
    <col min="4" max="18" width="3.28515625" style="115" customWidth="1"/>
    <col min="19" max="16384" width="9.140625" style="3"/>
  </cols>
  <sheetData>
    <row r="1" spans="1:18" ht="15.75" customHeight="1" x14ac:dyDescent="0.2">
      <c r="A1" s="69"/>
      <c r="B1" s="122" t="s">
        <v>103</v>
      </c>
      <c r="C1" s="123">
        <f>Instructions!F3</f>
        <v>0</v>
      </c>
      <c r="D1" s="415" t="str">
        <f ca="1">'ambassador 1'!$A$1</f>
        <v>ambassador 1</v>
      </c>
      <c r="E1" s="415" t="str">
        <f ca="1">'ambassador 2'!$A$1</f>
        <v>ambassador 2</v>
      </c>
      <c r="F1" s="415" t="str">
        <f ca="1">'ambassador 3'!$A$1</f>
        <v>ambassador 3</v>
      </c>
      <c r="G1" s="415" t="str">
        <f ca="1">'ambassador 4'!$A$1</f>
        <v>ambassador 4</v>
      </c>
      <c r="H1" s="415" t="str">
        <f ca="1">'ambassador 5'!$A$1</f>
        <v>ambassador 5</v>
      </c>
      <c r="I1" s="415" t="str">
        <f ca="1">'ambassador 6'!$A$1</f>
        <v>ambassador 6</v>
      </c>
      <c r="J1" s="415" t="str">
        <f ca="1">'ambassador 7'!$A$1</f>
        <v>ambassador 7</v>
      </c>
      <c r="K1" s="415" t="str">
        <f ca="1">'ambassador 8'!$A$1</f>
        <v>ambassador 8</v>
      </c>
      <c r="L1" s="415" t="str">
        <f ca="1">'ambassador 9'!$A$1</f>
        <v>ambassador 9</v>
      </c>
      <c r="M1" s="415" t="str">
        <f ca="1">'ambassador 10'!$A$1</f>
        <v>ambassador 10</v>
      </c>
      <c r="N1" s="415" t="str">
        <f ca="1">'ambassador 11'!$A$1</f>
        <v>ambassador 11</v>
      </c>
      <c r="O1" s="415" t="str">
        <f ca="1">'ambassador 12'!$A$1</f>
        <v>ambassador 12</v>
      </c>
      <c r="P1" s="415" t="str">
        <f ca="1">'ambassador 13'!$A$1</f>
        <v>ambassador 13</v>
      </c>
      <c r="Q1" s="415" t="str">
        <f ca="1">'ambassador 14'!$A$1</f>
        <v>ambassador 14</v>
      </c>
      <c r="R1" s="415" t="str">
        <f ca="1">'ambassador 15'!$A$1</f>
        <v>ambassador 15</v>
      </c>
    </row>
    <row r="2" spans="1:18" ht="15.75" customHeight="1" x14ac:dyDescent="0.2">
      <c r="A2" s="69"/>
      <c r="B2" s="113" t="s">
        <v>104</v>
      </c>
      <c r="C2" s="278">
        <f>Instructions!F5</f>
        <v>0</v>
      </c>
      <c r="D2" s="416"/>
      <c r="E2" s="416"/>
      <c r="F2" s="416"/>
      <c r="G2" s="416"/>
      <c r="H2" s="416"/>
      <c r="I2" s="416"/>
      <c r="J2" s="416"/>
      <c r="K2" s="416"/>
      <c r="L2" s="416"/>
      <c r="M2" s="416"/>
      <c r="N2" s="416"/>
      <c r="O2" s="416"/>
      <c r="P2" s="416"/>
      <c r="Q2" s="416"/>
      <c r="R2" s="416"/>
    </row>
    <row r="3" spans="1:18" ht="15.75" customHeight="1" x14ac:dyDescent="0.2">
      <c r="A3" s="441" t="s">
        <v>81</v>
      </c>
      <c r="B3" s="442"/>
      <c r="C3" s="436"/>
      <c r="D3" s="416"/>
      <c r="E3" s="416"/>
      <c r="F3" s="416"/>
      <c r="G3" s="416"/>
      <c r="H3" s="416"/>
      <c r="I3" s="416"/>
      <c r="J3" s="416"/>
      <c r="K3" s="416"/>
      <c r="L3" s="416"/>
      <c r="M3" s="416"/>
      <c r="N3" s="416"/>
      <c r="O3" s="416"/>
      <c r="P3" s="416"/>
      <c r="Q3" s="416"/>
      <c r="R3" s="416"/>
    </row>
    <row r="4" spans="1:18" ht="15.75" customHeight="1" x14ac:dyDescent="0.2">
      <c r="D4" s="417"/>
      <c r="E4" s="417"/>
      <c r="F4" s="417"/>
      <c r="G4" s="417"/>
      <c r="H4" s="417"/>
      <c r="I4" s="417"/>
      <c r="J4" s="417"/>
      <c r="K4" s="417"/>
      <c r="L4" s="417"/>
      <c r="M4" s="417"/>
      <c r="N4" s="417"/>
      <c r="O4" s="417"/>
      <c r="P4" s="417"/>
      <c r="Q4" s="417"/>
      <c r="R4" s="417"/>
    </row>
    <row r="5" spans="1:18" ht="18" x14ac:dyDescent="0.2">
      <c r="A5" s="439" t="s">
        <v>105</v>
      </c>
      <c r="B5" s="440"/>
      <c r="C5" s="440"/>
      <c r="D5" s="440"/>
      <c r="E5" s="440"/>
      <c r="F5" s="440"/>
      <c r="G5" s="440"/>
      <c r="H5" s="440"/>
      <c r="I5" s="440"/>
      <c r="J5" s="440"/>
      <c r="K5" s="440"/>
      <c r="L5" s="440"/>
      <c r="M5" s="440"/>
      <c r="N5" s="440"/>
      <c r="O5" s="440"/>
      <c r="P5" s="440"/>
      <c r="Q5" s="440"/>
      <c r="R5" s="440"/>
    </row>
    <row r="6" spans="1:18" ht="15" x14ac:dyDescent="0.25">
      <c r="A6" s="6"/>
      <c r="B6" s="128" t="s">
        <v>178</v>
      </c>
      <c r="C6" s="129"/>
      <c r="D6" s="130"/>
      <c r="E6" s="130"/>
      <c r="F6" s="130"/>
      <c r="G6" s="130"/>
      <c r="H6" s="130"/>
      <c r="I6" s="130"/>
      <c r="J6" s="130"/>
      <c r="K6" s="130"/>
      <c r="L6" s="130"/>
      <c r="M6" s="130"/>
      <c r="N6" s="130"/>
      <c r="O6" s="130"/>
      <c r="P6" s="130"/>
      <c r="Q6" s="130"/>
      <c r="R6" s="130"/>
    </row>
    <row r="7" spans="1:18" x14ac:dyDescent="0.2">
      <c r="A7" s="6"/>
      <c r="B7" s="73">
        <v>1</v>
      </c>
      <c r="C7" s="284" t="s">
        <v>189</v>
      </c>
      <c r="D7" s="131"/>
      <c r="E7" s="132"/>
      <c r="F7" s="132"/>
      <c r="G7" s="132"/>
      <c r="H7" s="132"/>
      <c r="I7" s="132"/>
      <c r="J7" s="132"/>
      <c r="K7" s="132"/>
      <c r="L7" s="132"/>
      <c r="M7" s="132"/>
      <c r="N7" s="132"/>
      <c r="O7" s="132"/>
      <c r="P7" s="132"/>
      <c r="Q7" s="132"/>
      <c r="R7" s="132"/>
    </row>
    <row r="8" spans="1:18" x14ac:dyDescent="0.2">
      <c r="A8" s="6"/>
      <c r="B8" s="133"/>
      <c r="C8" s="285" t="s">
        <v>194</v>
      </c>
      <c r="D8" s="52"/>
      <c r="E8" s="35"/>
      <c r="F8" s="35"/>
      <c r="G8" s="35"/>
      <c r="H8" s="35"/>
      <c r="I8" s="35"/>
      <c r="J8" s="35"/>
      <c r="K8" s="35"/>
      <c r="L8" s="35"/>
      <c r="M8" s="35"/>
      <c r="N8" s="35"/>
      <c r="O8" s="35"/>
      <c r="P8" s="35"/>
      <c r="Q8" s="35"/>
      <c r="R8" s="35"/>
    </row>
    <row r="9" spans="1:18" x14ac:dyDescent="0.2">
      <c r="A9" s="6"/>
      <c r="B9" s="133"/>
      <c r="C9" s="285" t="s">
        <v>195</v>
      </c>
      <c r="D9" s="52"/>
      <c r="E9" s="35"/>
      <c r="F9" s="35"/>
      <c r="G9" s="35"/>
      <c r="H9" s="35"/>
      <c r="I9" s="35"/>
      <c r="J9" s="35"/>
      <c r="K9" s="35"/>
      <c r="L9" s="35"/>
      <c r="M9" s="35"/>
      <c r="N9" s="35"/>
      <c r="O9" s="35"/>
      <c r="P9" s="35"/>
      <c r="Q9" s="35"/>
      <c r="R9" s="35"/>
    </row>
    <row r="10" spans="1:18" x14ac:dyDescent="0.2">
      <c r="A10" s="6"/>
      <c r="B10" s="133"/>
      <c r="C10" s="285" t="s">
        <v>163</v>
      </c>
      <c r="D10" s="134"/>
      <c r="E10" s="35"/>
      <c r="F10" s="35"/>
      <c r="G10" s="35"/>
      <c r="H10" s="35"/>
      <c r="I10" s="35"/>
      <c r="J10" s="35"/>
      <c r="K10" s="35"/>
      <c r="L10" s="35"/>
      <c r="M10" s="35"/>
      <c r="N10" s="35"/>
      <c r="O10" s="35"/>
      <c r="P10" s="35"/>
      <c r="Q10" s="35"/>
      <c r="R10" s="35"/>
    </row>
    <row r="11" spans="1:18" x14ac:dyDescent="0.2">
      <c r="A11" s="6"/>
      <c r="B11" s="73">
        <v>2</v>
      </c>
      <c r="C11" s="135" t="s">
        <v>191</v>
      </c>
      <c r="D11" s="126" t="str">
        <f>IF(COUNTIF(D8:D10,"A")&gt;=1,"C",IF(COUNTIF(D8:D10,"A")&gt;0,"P"," "))</f>
        <v xml:space="preserve"> </v>
      </c>
      <c r="E11" s="126" t="str">
        <f t="shared" ref="E11:R11" si="0">IF(COUNTIF(E8:E10,"A")&gt;=1,"C",IF(COUNTIF(E8:E10,"A")&gt;0,"P"," "))</f>
        <v xml:space="preserve"> </v>
      </c>
      <c r="F11" s="126" t="str">
        <f t="shared" si="0"/>
        <v xml:space="preserve"> </v>
      </c>
      <c r="G11" s="126" t="str">
        <f t="shared" si="0"/>
        <v xml:space="preserve"> </v>
      </c>
      <c r="H11" s="126" t="str">
        <f t="shared" si="0"/>
        <v xml:space="preserve"> </v>
      </c>
      <c r="I11" s="126" t="str">
        <f t="shared" si="0"/>
        <v xml:space="preserve"> </v>
      </c>
      <c r="J11" s="126" t="str">
        <f t="shared" si="0"/>
        <v xml:space="preserve"> </v>
      </c>
      <c r="K11" s="126" t="str">
        <f t="shared" si="0"/>
        <v xml:space="preserve"> </v>
      </c>
      <c r="L11" s="126" t="str">
        <f t="shared" si="0"/>
        <v xml:space="preserve"> </v>
      </c>
      <c r="M11" s="126" t="str">
        <f t="shared" si="0"/>
        <v xml:space="preserve"> </v>
      </c>
      <c r="N11" s="126" t="str">
        <f t="shared" si="0"/>
        <v xml:space="preserve"> </v>
      </c>
      <c r="O11" s="126" t="str">
        <f t="shared" si="0"/>
        <v xml:space="preserve"> </v>
      </c>
      <c r="P11" s="126" t="str">
        <f t="shared" si="0"/>
        <v xml:space="preserve"> </v>
      </c>
      <c r="Q11" s="126" t="str">
        <f t="shared" si="0"/>
        <v xml:space="preserve"> </v>
      </c>
      <c r="R11" s="126" t="str">
        <f t="shared" si="0"/>
        <v xml:space="preserve"> </v>
      </c>
    </row>
    <row r="12" spans="1:18" x14ac:dyDescent="0.2">
      <c r="A12" s="6"/>
      <c r="B12" s="133"/>
      <c r="C12" s="285" t="s">
        <v>196</v>
      </c>
      <c r="D12" s="91"/>
      <c r="E12" s="35"/>
      <c r="F12" s="35"/>
      <c r="G12" s="35"/>
      <c r="H12" s="35"/>
      <c r="I12" s="35"/>
      <c r="J12" s="35"/>
      <c r="K12" s="35"/>
      <c r="L12" s="35"/>
      <c r="M12" s="35"/>
      <c r="N12" s="35"/>
      <c r="O12" s="35"/>
      <c r="P12" s="35"/>
      <c r="Q12" s="35"/>
      <c r="R12" s="35"/>
    </row>
    <row r="13" spans="1:18" x14ac:dyDescent="0.2">
      <c r="A13" s="6"/>
      <c r="B13" s="133"/>
      <c r="C13" s="285" t="s">
        <v>198</v>
      </c>
      <c r="D13" s="35"/>
      <c r="E13" s="35"/>
      <c r="F13" s="35"/>
      <c r="G13" s="35"/>
      <c r="H13" s="35"/>
      <c r="I13" s="35"/>
      <c r="J13" s="35"/>
      <c r="K13" s="35"/>
      <c r="L13" s="35"/>
      <c r="M13" s="35"/>
      <c r="N13" s="35"/>
      <c r="O13" s="35"/>
      <c r="P13" s="35"/>
      <c r="Q13" s="35"/>
      <c r="R13" s="35"/>
    </row>
    <row r="14" spans="1:18" x14ac:dyDescent="0.2">
      <c r="A14" s="6"/>
      <c r="B14" s="133"/>
      <c r="C14" s="285" t="s">
        <v>197</v>
      </c>
      <c r="D14" s="35"/>
      <c r="E14" s="35"/>
      <c r="F14" s="35"/>
      <c r="G14" s="35"/>
      <c r="H14" s="35"/>
      <c r="I14" s="35"/>
      <c r="J14" s="35"/>
      <c r="K14" s="35"/>
      <c r="L14" s="35"/>
      <c r="M14" s="35"/>
      <c r="N14" s="35"/>
      <c r="O14" s="35"/>
      <c r="P14" s="35"/>
      <c r="Q14" s="35"/>
      <c r="R14" s="35"/>
    </row>
    <row r="15" spans="1:18" x14ac:dyDescent="0.2">
      <c r="A15" s="6"/>
      <c r="B15" s="73">
        <v>3</v>
      </c>
      <c r="C15" s="135" t="s">
        <v>192</v>
      </c>
      <c r="D15" s="126" t="str">
        <f>IF(COUNTIF(D12:D14,"A")&gt;=1,"C",IF(COUNTIF(D12:D14,"A")&gt;0,"P"," "))</f>
        <v xml:space="preserve"> </v>
      </c>
      <c r="E15" s="126" t="str">
        <f t="shared" ref="E15:R15" si="1">IF(COUNTIF(E12:E14,"A")&gt;=1,"C",IF(COUNTIF(E12:E14,"A")&gt;0,"P"," "))</f>
        <v xml:space="preserve"> </v>
      </c>
      <c r="F15" s="126" t="str">
        <f t="shared" si="1"/>
        <v xml:space="preserve"> </v>
      </c>
      <c r="G15" s="126" t="str">
        <f t="shared" si="1"/>
        <v xml:space="preserve"> </v>
      </c>
      <c r="H15" s="126" t="str">
        <f t="shared" si="1"/>
        <v xml:space="preserve"> </v>
      </c>
      <c r="I15" s="126" t="str">
        <f t="shared" si="1"/>
        <v xml:space="preserve"> </v>
      </c>
      <c r="J15" s="126" t="str">
        <f t="shared" si="1"/>
        <v xml:space="preserve"> </v>
      </c>
      <c r="K15" s="126" t="str">
        <f t="shared" si="1"/>
        <v xml:space="preserve"> </v>
      </c>
      <c r="L15" s="126" t="str">
        <f t="shared" si="1"/>
        <v xml:space="preserve"> </v>
      </c>
      <c r="M15" s="126" t="str">
        <f t="shared" si="1"/>
        <v xml:space="preserve"> </v>
      </c>
      <c r="N15" s="126" t="str">
        <f t="shared" si="1"/>
        <v xml:space="preserve"> </v>
      </c>
      <c r="O15" s="126" t="str">
        <f t="shared" si="1"/>
        <v xml:space="preserve"> </v>
      </c>
      <c r="P15" s="126" t="str">
        <f t="shared" si="1"/>
        <v xml:space="preserve"> </v>
      </c>
      <c r="Q15" s="126" t="str">
        <f t="shared" si="1"/>
        <v xml:space="preserve"> </v>
      </c>
      <c r="R15" s="126" t="str">
        <f t="shared" si="1"/>
        <v xml:space="preserve"> </v>
      </c>
    </row>
    <row r="16" spans="1:18" x14ac:dyDescent="0.2">
      <c r="A16" s="6"/>
      <c r="B16" s="133"/>
      <c r="C16" s="285" t="s">
        <v>199</v>
      </c>
      <c r="D16" s="35"/>
      <c r="E16" s="35"/>
      <c r="F16" s="35"/>
      <c r="G16" s="35"/>
      <c r="H16" s="35"/>
      <c r="I16" s="35"/>
      <c r="J16" s="35"/>
      <c r="K16" s="35"/>
      <c r="L16" s="35"/>
      <c r="M16" s="35"/>
      <c r="N16" s="35"/>
      <c r="O16" s="35"/>
      <c r="P16" s="35"/>
      <c r="Q16" s="35"/>
      <c r="R16" s="35"/>
    </row>
    <row r="17" spans="1:18" x14ac:dyDescent="0.2">
      <c r="A17" s="6"/>
      <c r="B17" s="133"/>
      <c r="C17" s="285" t="s">
        <v>200</v>
      </c>
      <c r="D17" s="35"/>
      <c r="E17" s="35"/>
      <c r="F17" s="35"/>
      <c r="G17" s="35"/>
      <c r="H17" s="35"/>
      <c r="I17" s="35"/>
      <c r="J17" s="35"/>
      <c r="K17" s="35"/>
      <c r="L17" s="35"/>
      <c r="M17" s="35"/>
      <c r="N17" s="35"/>
      <c r="O17" s="35"/>
      <c r="P17" s="35"/>
      <c r="Q17" s="35"/>
      <c r="R17" s="35"/>
    </row>
    <row r="18" spans="1:18" x14ac:dyDescent="0.2">
      <c r="A18" s="6"/>
      <c r="B18" s="133"/>
      <c r="C18" s="285" t="s">
        <v>201</v>
      </c>
      <c r="D18" s="35"/>
      <c r="E18" s="35"/>
      <c r="F18" s="35"/>
      <c r="G18" s="35"/>
      <c r="H18" s="35"/>
      <c r="I18" s="35"/>
      <c r="J18" s="35"/>
      <c r="K18" s="35"/>
      <c r="L18" s="35"/>
      <c r="M18" s="35"/>
      <c r="N18" s="35"/>
      <c r="O18" s="35"/>
      <c r="P18" s="35"/>
      <c r="Q18" s="35"/>
      <c r="R18" s="35"/>
    </row>
    <row r="19" spans="1:18" x14ac:dyDescent="0.2">
      <c r="A19" s="6"/>
      <c r="B19" s="73">
        <v>4</v>
      </c>
      <c r="C19" s="135" t="s">
        <v>193</v>
      </c>
      <c r="D19" s="126" t="str">
        <f>IF(COUNTIF(D16:D18,"A")&gt;=1,"C",IF(COUNTIF(D16:D18,"A")&gt;0,"P"," "))</f>
        <v xml:space="preserve"> </v>
      </c>
      <c r="E19" s="126" t="str">
        <f t="shared" ref="E19:R19" si="2">IF(COUNTIF(E16:E18,"A")&gt;=1,"C",IF(COUNTIF(E16:E18,"A")&gt;0,"P"," "))</f>
        <v xml:space="preserve"> </v>
      </c>
      <c r="F19" s="126" t="str">
        <f t="shared" si="2"/>
        <v xml:space="preserve"> </v>
      </c>
      <c r="G19" s="126" t="str">
        <f t="shared" si="2"/>
        <v xml:space="preserve"> </v>
      </c>
      <c r="H19" s="126" t="str">
        <f t="shared" si="2"/>
        <v xml:space="preserve"> </v>
      </c>
      <c r="I19" s="126" t="str">
        <f t="shared" si="2"/>
        <v xml:space="preserve"> </v>
      </c>
      <c r="J19" s="126" t="str">
        <f t="shared" si="2"/>
        <v xml:space="preserve"> </v>
      </c>
      <c r="K19" s="126" t="str">
        <f t="shared" si="2"/>
        <v xml:space="preserve"> </v>
      </c>
      <c r="L19" s="126" t="str">
        <f t="shared" si="2"/>
        <v xml:space="preserve"> </v>
      </c>
      <c r="M19" s="126" t="str">
        <f t="shared" si="2"/>
        <v xml:space="preserve"> </v>
      </c>
      <c r="N19" s="126" t="str">
        <f t="shared" si="2"/>
        <v xml:space="preserve"> </v>
      </c>
      <c r="O19" s="126" t="str">
        <f t="shared" si="2"/>
        <v xml:space="preserve"> </v>
      </c>
      <c r="P19" s="126" t="str">
        <f t="shared" si="2"/>
        <v xml:space="preserve"> </v>
      </c>
      <c r="Q19" s="126" t="str">
        <f t="shared" si="2"/>
        <v xml:space="preserve"> </v>
      </c>
      <c r="R19" s="126" t="str">
        <f t="shared" si="2"/>
        <v xml:space="preserve"> </v>
      </c>
    </row>
    <row r="20" spans="1:18" x14ac:dyDescent="0.2">
      <c r="A20" s="6"/>
      <c r="B20" s="133"/>
      <c r="C20" s="285" t="s">
        <v>204</v>
      </c>
      <c r="D20" s="35"/>
      <c r="E20" s="35"/>
      <c r="F20" s="35"/>
      <c r="G20" s="35"/>
      <c r="H20" s="35"/>
      <c r="I20" s="35"/>
      <c r="J20" s="35"/>
      <c r="K20" s="35"/>
      <c r="L20" s="35"/>
      <c r="M20" s="35"/>
      <c r="N20" s="35"/>
      <c r="O20" s="35"/>
      <c r="P20" s="35"/>
      <c r="Q20" s="35"/>
      <c r="R20" s="90"/>
    </row>
    <row r="21" spans="1:18" x14ac:dyDescent="0.2">
      <c r="A21" s="6"/>
      <c r="B21" s="133"/>
      <c r="C21" s="285" t="s">
        <v>202</v>
      </c>
      <c r="D21" s="35"/>
      <c r="E21" s="35"/>
      <c r="F21" s="35"/>
      <c r="G21" s="35"/>
      <c r="H21" s="35"/>
      <c r="I21" s="35"/>
      <c r="J21" s="35"/>
      <c r="K21" s="35"/>
      <c r="L21" s="35"/>
      <c r="M21" s="35"/>
      <c r="N21" s="35"/>
      <c r="O21" s="35"/>
      <c r="P21" s="35"/>
      <c r="Q21" s="35"/>
      <c r="R21" s="90"/>
    </row>
    <row r="22" spans="1:18" x14ac:dyDescent="0.2">
      <c r="A22" s="6"/>
      <c r="B22" s="133"/>
      <c r="C22" s="285" t="s">
        <v>203</v>
      </c>
      <c r="D22" s="35"/>
      <c r="E22" s="35"/>
      <c r="F22" s="35"/>
      <c r="G22" s="35"/>
      <c r="H22" s="35"/>
      <c r="I22" s="35"/>
      <c r="J22" s="35"/>
      <c r="K22" s="35"/>
      <c r="L22" s="35"/>
      <c r="M22" s="35"/>
      <c r="N22" s="35"/>
      <c r="O22" s="35"/>
      <c r="P22" s="35"/>
      <c r="Q22" s="35"/>
      <c r="R22" s="90"/>
    </row>
    <row r="23" spans="1:18" x14ac:dyDescent="0.2">
      <c r="A23" s="6"/>
      <c r="B23" s="73">
        <v>5</v>
      </c>
      <c r="C23" s="135" t="s">
        <v>190</v>
      </c>
      <c r="D23" s="126" t="str">
        <f>IF(COUNTIF(D20:D22,"A")&gt;=1,"C",IF(COUNTIF(D20:D22,"A")&gt;0,"P"," "))</f>
        <v xml:space="preserve"> </v>
      </c>
      <c r="E23" s="126" t="str">
        <f t="shared" ref="E23:R23" si="3">IF(COUNTIF(E20:E22,"A")&gt;=1,"C",IF(COUNTIF(E20:E22,"A")&gt;0,"P"," "))</f>
        <v xml:space="preserve"> </v>
      </c>
      <c r="F23" s="126" t="str">
        <f t="shared" si="3"/>
        <v xml:space="preserve"> </v>
      </c>
      <c r="G23" s="126" t="str">
        <f t="shared" si="3"/>
        <v xml:space="preserve"> </v>
      </c>
      <c r="H23" s="126" t="str">
        <f t="shared" si="3"/>
        <v xml:space="preserve"> </v>
      </c>
      <c r="I23" s="126" t="str">
        <f t="shared" si="3"/>
        <v xml:space="preserve"> </v>
      </c>
      <c r="J23" s="126" t="str">
        <f t="shared" si="3"/>
        <v xml:space="preserve"> </v>
      </c>
      <c r="K23" s="126" t="str">
        <f t="shared" si="3"/>
        <v xml:space="preserve"> </v>
      </c>
      <c r="L23" s="126" t="str">
        <f t="shared" si="3"/>
        <v xml:space="preserve"> </v>
      </c>
      <c r="M23" s="126" t="str">
        <f t="shared" si="3"/>
        <v xml:space="preserve"> </v>
      </c>
      <c r="N23" s="126" t="str">
        <f t="shared" si="3"/>
        <v xml:space="preserve"> </v>
      </c>
      <c r="O23" s="126" t="str">
        <f t="shared" si="3"/>
        <v xml:space="preserve"> </v>
      </c>
      <c r="P23" s="126" t="str">
        <f t="shared" si="3"/>
        <v xml:space="preserve"> </v>
      </c>
      <c r="Q23" s="126" t="str">
        <f t="shared" si="3"/>
        <v xml:space="preserve"> </v>
      </c>
      <c r="R23" s="126" t="str">
        <f t="shared" si="3"/>
        <v xml:space="preserve"> </v>
      </c>
    </row>
    <row r="24" spans="1:18" x14ac:dyDescent="0.2">
      <c r="A24" s="6"/>
      <c r="B24" s="48"/>
      <c r="C24" s="286" t="s">
        <v>205</v>
      </c>
      <c r="D24" s="35"/>
      <c r="E24" s="35"/>
      <c r="F24" s="35"/>
      <c r="G24" s="35"/>
      <c r="H24" s="35"/>
      <c r="I24" s="35"/>
      <c r="J24" s="35"/>
      <c r="K24" s="35"/>
      <c r="L24" s="35"/>
      <c r="M24" s="35"/>
      <c r="N24" s="35"/>
      <c r="O24" s="35"/>
      <c r="P24" s="35"/>
      <c r="Q24" s="35"/>
      <c r="R24" s="35"/>
    </row>
    <row r="25" spans="1:18" x14ac:dyDescent="0.2">
      <c r="A25" s="6"/>
      <c r="B25" s="48"/>
      <c r="C25" s="286" t="s">
        <v>206</v>
      </c>
      <c r="D25" s="35"/>
      <c r="E25" s="35"/>
      <c r="F25" s="35"/>
      <c r="G25" s="35"/>
      <c r="H25" s="35"/>
      <c r="I25" s="35"/>
      <c r="J25" s="35"/>
      <c r="K25" s="35"/>
      <c r="L25" s="35"/>
      <c r="M25" s="35"/>
      <c r="N25" s="35"/>
      <c r="O25" s="35"/>
      <c r="P25" s="35"/>
      <c r="Q25" s="35"/>
      <c r="R25" s="35"/>
    </row>
    <row r="26" spans="1:18" x14ac:dyDescent="0.2">
      <c r="A26" s="6"/>
      <c r="B26" s="48"/>
      <c r="C26" s="286" t="s">
        <v>207</v>
      </c>
      <c r="D26" s="90"/>
      <c r="E26" s="90"/>
      <c r="F26" s="90"/>
      <c r="G26" s="90"/>
      <c r="H26" s="90"/>
      <c r="I26" s="90"/>
      <c r="J26" s="90"/>
      <c r="K26" s="90"/>
      <c r="L26" s="90"/>
      <c r="M26" s="90"/>
      <c r="N26" s="90"/>
      <c r="O26" s="90"/>
      <c r="P26" s="90"/>
      <c r="Q26" s="90"/>
      <c r="R26" s="90"/>
    </row>
    <row r="27" spans="1:18" ht="1.5" customHeight="1" thickBot="1" x14ac:dyDescent="0.25">
      <c r="A27" s="6"/>
      <c r="B27" s="48"/>
      <c r="C27" s="287"/>
      <c r="D27" s="126" t="str">
        <f>IF(COUNTIF(D24:D26,"A")&gt;=1,"C",IF(COUNTIF(D24:D26,"A")&gt;0,"P"," "))</f>
        <v xml:space="preserve"> </v>
      </c>
      <c r="E27" s="126" t="str">
        <f t="shared" ref="E27:R27" si="4">IF(COUNTIF(E24:E26,"A")&gt;=1,"C",IF(COUNTIF(E24:E26,"A")&gt;0,"P"," "))</f>
        <v xml:space="preserve"> </v>
      </c>
      <c r="F27" s="126" t="str">
        <f t="shared" si="4"/>
        <v xml:space="preserve"> </v>
      </c>
      <c r="G27" s="126" t="str">
        <f t="shared" si="4"/>
        <v xml:space="preserve"> </v>
      </c>
      <c r="H27" s="126" t="str">
        <f t="shared" si="4"/>
        <v xml:space="preserve"> </v>
      </c>
      <c r="I27" s="126" t="str">
        <f t="shared" si="4"/>
        <v xml:space="preserve"> </v>
      </c>
      <c r="J27" s="126" t="str">
        <f t="shared" si="4"/>
        <v xml:space="preserve"> </v>
      </c>
      <c r="K27" s="126" t="str">
        <f t="shared" si="4"/>
        <v xml:space="preserve"> </v>
      </c>
      <c r="L27" s="126" t="str">
        <f t="shared" si="4"/>
        <v xml:space="preserve"> </v>
      </c>
      <c r="M27" s="126" t="str">
        <f t="shared" si="4"/>
        <v xml:space="preserve"> </v>
      </c>
      <c r="N27" s="126" t="str">
        <f t="shared" si="4"/>
        <v xml:space="preserve"> </v>
      </c>
      <c r="O27" s="126" t="str">
        <f t="shared" si="4"/>
        <v xml:space="preserve"> </v>
      </c>
      <c r="P27" s="126" t="str">
        <f t="shared" si="4"/>
        <v xml:space="preserve"> </v>
      </c>
      <c r="Q27" s="126" t="str">
        <f t="shared" si="4"/>
        <v xml:space="preserve"> </v>
      </c>
      <c r="R27" s="126" t="str">
        <f t="shared" si="4"/>
        <v xml:space="preserve"> </v>
      </c>
    </row>
    <row r="28" spans="1:18" ht="13.5" thickBot="1" x14ac:dyDescent="0.25">
      <c r="A28" s="6"/>
      <c r="B28" s="114"/>
      <c r="C28" s="76" t="s">
        <v>28</v>
      </c>
      <c r="D28" s="96" t="str">
        <f>IF(COUNTIF(D11:D27,"C")&gt;4,"C",IF(COUNTIF(D11:D27,"C")&gt;0,"P"," "))</f>
        <v xml:space="preserve"> </v>
      </c>
      <c r="E28" s="96" t="str">
        <f t="shared" ref="E28:R28" si="5">IF(COUNTIF(E11:E27,"C")&gt;4,"C",IF(COUNTIF(E11:E27,"C")&gt;0,"P"," "))</f>
        <v xml:space="preserve"> </v>
      </c>
      <c r="F28" s="96" t="str">
        <f t="shared" si="5"/>
        <v xml:space="preserve"> </v>
      </c>
      <c r="G28" s="96" t="str">
        <f t="shared" si="5"/>
        <v xml:space="preserve"> </v>
      </c>
      <c r="H28" s="96" t="str">
        <f t="shared" si="5"/>
        <v xml:space="preserve"> </v>
      </c>
      <c r="I28" s="96" t="str">
        <f t="shared" si="5"/>
        <v xml:space="preserve"> </v>
      </c>
      <c r="J28" s="96" t="str">
        <f t="shared" si="5"/>
        <v xml:space="preserve"> </v>
      </c>
      <c r="K28" s="96" t="str">
        <f t="shared" si="5"/>
        <v xml:space="preserve"> </v>
      </c>
      <c r="L28" s="96" t="str">
        <f t="shared" si="5"/>
        <v xml:space="preserve"> </v>
      </c>
      <c r="M28" s="96" t="str">
        <f t="shared" si="5"/>
        <v xml:space="preserve"> </v>
      </c>
      <c r="N28" s="96" t="str">
        <f t="shared" si="5"/>
        <v xml:space="preserve"> </v>
      </c>
      <c r="O28" s="96" t="str">
        <f t="shared" si="5"/>
        <v xml:space="preserve"> </v>
      </c>
      <c r="P28" s="96" t="str">
        <f t="shared" si="5"/>
        <v xml:space="preserve"> </v>
      </c>
      <c r="Q28" s="96" t="str">
        <f t="shared" si="5"/>
        <v xml:space="preserve"> </v>
      </c>
      <c r="R28" s="96" t="str">
        <f t="shared" si="5"/>
        <v xml:space="preserve"> </v>
      </c>
    </row>
    <row r="29" spans="1:18" ht="15" x14ac:dyDescent="0.25">
      <c r="A29" s="6"/>
      <c r="B29" s="128" t="s">
        <v>179</v>
      </c>
      <c r="C29" s="129"/>
      <c r="D29" s="130"/>
      <c r="E29" s="130"/>
      <c r="F29" s="130"/>
      <c r="G29" s="130"/>
      <c r="H29" s="130"/>
      <c r="I29" s="130"/>
      <c r="J29" s="130"/>
      <c r="K29" s="130"/>
      <c r="L29" s="130"/>
      <c r="M29" s="130"/>
      <c r="N29" s="130"/>
      <c r="O29" s="130"/>
      <c r="P29" s="130"/>
      <c r="Q29" s="130"/>
      <c r="R29" s="130"/>
    </row>
    <row r="30" spans="1:18" x14ac:dyDescent="0.2">
      <c r="A30" s="6"/>
      <c r="B30" s="73">
        <v>1</v>
      </c>
      <c r="C30" s="284" t="s">
        <v>208</v>
      </c>
      <c r="D30" s="131"/>
      <c r="E30" s="132"/>
      <c r="F30" s="132"/>
      <c r="G30" s="132"/>
      <c r="H30" s="132"/>
      <c r="I30" s="132"/>
      <c r="J30" s="132"/>
      <c r="K30" s="132"/>
      <c r="L30" s="132"/>
      <c r="M30" s="132"/>
      <c r="N30" s="132"/>
      <c r="O30" s="132"/>
      <c r="P30" s="132"/>
      <c r="Q30" s="132"/>
      <c r="R30" s="132"/>
    </row>
    <row r="31" spans="1:18" x14ac:dyDescent="0.2">
      <c r="A31" s="6"/>
      <c r="B31" s="133"/>
      <c r="C31" s="285" t="s">
        <v>213</v>
      </c>
      <c r="D31" s="52"/>
      <c r="E31" s="35"/>
      <c r="F31" s="35"/>
      <c r="G31" s="35"/>
      <c r="H31" s="35"/>
      <c r="I31" s="35"/>
      <c r="J31" s="35"/>
      <c r="K31" s="35"/>
      <c r="L31" s="35"/>
      <c r="M31" s="35"/>
      <c r="N31" s="35"/>
      <c r="O31" s="35"/>
      <c r="P31" s="35"/>
      <c r="Q31" s="35"/>
      <c r="R31" s="35"/>
    </row>
    <row r="32" spans="1:18" x14ac:dyDescent="0.2">
      <c r="A32" s="6"/>
      <c r="B32" s="133"/>
      <c r="C32" s="285" t="s">
        <v>214</v>
      </c>
      <c r="D32" s="52"/>
      <c r="E32" s="35"/>
      <c r="F32" s="35"/>
      <c r="G32" s="35"/>
      <c r="H32" s="35"/>
      <c r="I32" s="35"/>
      <c r="J32" s="35"/>
      <c r="K32" s="35"/>
      <c r="L32" s="35"/>
      <c r="M32" s="35"/>
      <c r="N32" s="35"/>
      <c r="O32" s="35"/>
      <c r="P32" s="35"/>
      <c r="Q32" s="35"/>
      <c r="R32" s="35"/>
    </row>
    <row r="33" spans="1:18" x14ac:dyDescent="0.2">
      <c r="A33" s="6"/>
      <c r="B33" s="133"/>
      <c r="C33" s="285" t="s">
        <v>215</v>
      </c>
      <c r="D33" s="134"/>
      <c r="E33" s="35"/>
      <c r="F33" s="35"/>
      <c r="G33" s="35"/>
      <c r="H33" s="35"/>
      <c r="I33" s="35"/>
      <c r="J33" s="35"/>
      <c r="K33" s="35"/>
      <c r="L33" s="35"/>
      <c r="M33" s="35"/>
      <c r="N33" s="35"/>
      <c r="O33" s="35"/>
      <c r="P33" s="35"/>
      <c r="Q33" s="35"/>
      <c r="R33" s="35"/>
    </row>
    <row r="34" spans="1:18" x14ac:dyDescent="0.2">
      <c r="A34" s="6"/>
      <c r="B34" s="73">
        <v>2</v>
      </c>
      <c r="C34" s="135" t="s">
        <v>209</v>
      </c>
      <c r="D34" s="126" t="str">
        <f>IF(COUNTIF(D31:D33,"A")&gt;=1,"C",IF(COUNTIF(D31:D33,"A")&gt;0,"P"," "))</f>
        <v xml:space="preserve"> </v>
      </c>
      <c r="E34" s="126" t="str">
        <f t="shared" ref="E34:R34" si="6">IF(COUNTIF(E31:E33,"A")&gt;=1,"C",IF(COUNTIF(E31:E33,"A")&gt;0,"P"," "))</f>
        <v xml:space="preserve"> </v>
      </c>
      <c r="F34" s="126" t="str">
        <f t="shared" si="6"/>
        <v xml:space="preserve"> </v>
      </c>
      <c r="G34" s="126" t="str">
        <f t="shared" si="6"/>
        <v xml:space="preserve"> </v>
      </c>
      <c r="H34" s="126" t="str">
        <f t="shared" si="6"/>
        <v xml:space="preserve"> </v>
      </c>
      <c r="I34" s="126" t="str">
        <f t="shared" si="6"/>
        <v xml:space="preserve"> </v>
      </c>
      <c r="J34" s="126" t="str">
        <f t="shared" si="6"/>
        <v xml:space="preserve"> </v>
      </c>
      <c r="K34" s="126" t="str">
        <f t="shared" si="6"/>
        <v xml:space="preserve"> </v>
      </c>
      <c r="L34" s="126" t="str">
        <f t="shared" si="6"/>
        <v xml:space="preserve"> </v>
      </c>
      <c r="M34" s="126" t="str">
        <f t="shared" si="6"/>
        <v xml:space="preserve"> </v>
      </c>
      <c r="N34" s="126" t="str">
        <f t="shared" si="6"/>
        <v xml:space="preserve"> </v>
      </c>
      <c r="O34" s="126" t="str">
        <f t="shared" si="6"/>
        <v xml:space="preserve"> </v>
      </c>
      <c r="P34" s="126" t="str">
        <f t="shared" si="6"/>
        <v xml:space="preserve"> </v>
      </c>
      <c r="Q34" s="126" t="str">
        <f t="shared" si="6"/>
        <v xml:space="preserve"> </v>
      </c>
      <c r="R34" s="126" t="str">
        <f t="shared" si="6"/>
        <v xml:space="preserve"> </v>
      </c>
    </row>
    <row r="35" spans="1:18" x14ac:dyDescent="0.2">
      <c r="A35" s="6"/>
      <c r="B35" s="133"/>
      <c r="C35" s="285" t="s">
        <v>216</v>
      </c>
      <c r="D35" s="91"/>
      <c r="E35" s="35"/>
      <c r="F35" s="35"/>
      <c r="G35" s="35"/>
      <c r="H35" s="35"/>
      <c r="I35" s="35"/>
      <c r="J35" s="35"/>
      <c r="K35" s="35"/>
      <c r="L35" s="35"/>
      <c r="M35" s="35"/>
      <c r="N35" s="35"/>
      <c r="O35" s="35"/>
      <c r="P35" s="35"/>
      <c r="Q35" s="35"/>
      <c r="R35" s="35"/>
    </row>
    <row r="36" spans="1:18" x14ac:dyDescent="0.2">
      <c r="A36" s="6"/>
      <c r="B36" s="133"/>
      <c r="C36" s="285" t="s">
        <v>217</v>
      </c>
      <c r="D36" s="35"/>
      <c r="E36" s="35"/>
      <c r="F36" s="35"/>
      <c r="G36" s="35"/>
      <c r="H36" s="35"/>
      <c r="I36" s="35"/>
      <c r="J36" s="35"/>
      <c r="K36" s="35"/>
      <c r="L36" s="35"/>
      <c r="M36" s="35"/>
      <c r="N36" s="35"/>
      <c r="O36" s="35"/>
      <c r="P36" s="35"/>
      <c r="Q36" s="35"/>
      <c r="R36" s="35"/>
    </row>
    <row r="37" spans="1:18" x14ac:dyDescent="0.2">
      <c r="A37" s="6"/>
      <c r="B37" s="133"/>
      <c r="C37" s="285" t="s">
        <v>218</v>
      </c>
      <c r="D37" s="35"/>
      <c r="E37" s="35"/>
      <c r="F37" s="35"/>
      <c r="G37" s="35"/>
      <c r="H37" s="35"/>
      <c r="I37" s="35"/>
      <c r="J37" s="35"/>
      <c r="K37" s="35"/>
      <c r="L37" s="35"/>
      <c r="M37" s="35"/>
      <c r="N37" s="35"/>
      <c r="O37" s="35"/>
      <c r="P37" s="35"/>
      <c r="Q37" s="35"/>
      <c r="R37" s="35"/>
    </row>
    <row r="38" spans="1:18" x14ac:dyDescent="0.2">
      <c r="A38" s="6"/>
      <c r="B38" s="73">
        <v>3</v>
      </c>
      <c r="C38" s="135" t="s">
        <v>210</v>
      </c>
      <c r="D38" s="126" t="str">
        <f>IF(COUNTIF(D35:D37,"A")&gt;=1,"C",IF(COUNTIF(D35:D37,"A")&gt;0,"P"," "))</f>
        <v xml:space="preserve"> </v>
      </c>
      <c r="E38" s="126" t="str">
        <f t="shared" ref="E38:R38" si="7">IF(COUNTIF(E35:E37,"A")&gt;=1,"C",IF(COUNTIF(E35:E37,"A")&gt;0,"P"," "))</f>
        <v xml:space="preserve"> </v>
      </c>
      <c r="F38" s="126" t="str">
        <f t="shared" si="7"/>
        <v xml:space="preserve"> </v>
      </c>
      <c r="G38" s="126" t="str">
        <f t="shared" si="7"/>
        <v xml:space="preserve"> </v>
      </c>
      <c r="H38" s="126" t="str">
        <f t="shared" si="7"/>
        <v xml:space="preserve"> </v>
      </c>
      <c r="I38" s="126" t="str">
        <f t="shared" si="7"/>
        <v xml:space="preserve"> </v>
      </c>
      <c r="J38" s="126" t="str">
        <f t="shared" si="7"/>
        <v xml:space="preserve"> </v>
      </c>
      <c r="K38" s="126" t="str">
        <f t="shared" si="7"/>
        <v xml:space="preserve"> </v>
      </c>
      <c r="L38" s="126" t="str">
        <f t="shared" si="7"/>
        <v xml:space="preserve"> </v>
      </c>
      <c r="M38" s="126" t="str">
        <f t="shared" si="7"/>
        <v xml:space="preserve"> </v>
      </c>
      <c r="N38" s="126" t="str">
        <f t="shared" si="7"/>
        <v xml:space="preserve"> </v>
      </c>
      <c r="O38" s="126" t="str">
        <f t="shared" si="7"/>
        <v xml:space="preserve"> </v>
      </c>
      <c r="P38" s="126" t="str">
        <f t="shared" si="7"/>
        <v xml:space="preserve"> </v>
      </c>
      <c r="Q38" s="126" t="str">
        <f t="shared" si="7"/>
        <v xml:space="preserve"> </v>
      </c>
      <c r="R38" s="126" t="str">
        <f t="shared" si="7"/>
        <v xml:space="preserve"> </v>
      </c>
    </row>
    <row r="39" spans="1:18" x14ac:dyDescent="0.2">
      <c r="A39" s="6"/>
      <c r="B39" s="133"/>
      <c r="C39" s="285" t="s">
        <v>221</v>
      </c>
      <c r="D39" s="35"/>
      <c r="E39" s="35"/>
      <c r="F39" s="35"/>
      <c r="G39" s="35"/>
      <c r="H39" s="35"/>
      <c r="I39" s="35"/>
      <c r="J39" s="35"/>
      <c r="K39" s="35"/>
      <c r="L39" s="35"/>
      <c r="M39" s="35"/>
      <c r="N39" s="35"/>
      <c r="O39" s="35"/>
      <c r="P39" s="35"/>
      <c r="Q39" s="35"/>
      <c r="R39" s="35"/>
    </row>
    <row r="40" spans="1:18" x14ac:dyDescent="0.2">
      <c r="A40" s="6"/>
      <c r="B40" s="133"/>
      <c r="C40" s="285" t="s">
        <v>220</v>
      </c>
      <c r="D40" s="35"/>
      <c r="E40" s="35"/>
      <c r="F40" s="35"/>
      <c r="G40" s="35"/>
      <c r="H40" s="35"/>
      <c r="I40" s="35"/>
      <c r="J40" s="35"/>
      <c r="K40" s="35"/>
      <c r="L40" s="35"/>
      <c r="M40" s="35"/>
      <c r="N40" s="35"/>
      <c r="O40" s="35"/>
      <c r="P40" s="35"/>
      <c r="Q40" s="35"/>
      <c r="R40" s="35"/>
    </row>
    <row r="41" spans="1:18" x14ac:dyDescent="0.2">
      <c r="A41" s="6"/>
      <c r="B41" s="133"/>
      <c r="C41" s="285" t="s">
        <v>219</v>
      </c>
      <c r="D41" s="35"/>
      <c r="E41" s="35"/>
      <c r="F41" s="35"/>
      <c r="G41" s="35"/>
      <c r="H41" s="35"/>
      <c r="I41" s="35"/>
      <c r="J41" s="35"/>
      <c r="K41" s="35"/>
      <c r="L41" s="35"/>
      <c r="M41" s="35"/>
      <c r="N41" s="35"/>
      <c r="O41" s="35"/>
      <c r="P41" s="35"/>
      <c r="Q41" s="35"/>
      <c r="R41" s="35"/>
    </row>
    <row r="42" spans="1:18" x14ac:dyDescent="0.2">
      <c r="A42" s="6"/>
      <c r="B42" s="73">
        <v>4</v>
      </c>
      <c r="C42" s="135" t="s">
        <v>211</v>
      </c>
      <c r="D42" s="126" t="str">
        <f>IF(COUNTIF(D39:D41,"A")&gt;=1,"C",IF(COUNTIF(D39:D41,"A")&gt;0,"P"," "))</f>
        <v xml:space="preserve"> </v>
      </c>
      <c r="E42" s="126" t="str">
        <f t="shared" ref="E42:R42" si="8">IF(COUNTIF(E39:E41,"A")&gt;=1,"C",IF(COUNTIF(E39:E41,"A")&gt;0,"P"," "))</f>
        <v xml:space="preserve"> </v>
      </c>
      <c r="F42" s="126" t="str">
        <f t="shared" si="8"/>
        <v xml:space="preserve"> </v>
      </c>
      <c r="G42" s="126" t="str">
        <f t="shared" si="8"/>
        <v xml:space="preserve"> </v>
      </c>
      <c r="H42" s="126" t="str">
        <f t="shared" si="8"/>
        <v xml:space="preserve"> </v>
      </c>
      <c r="I42" s="126" t="str">
        <f t="shared" si="8"/>
        <v xml:space="preserve"> </v>
      </c>
      <c r="J42" s="126" t="str">
        <f t="shared" si="8"/>
        <v xml:space="preserve"> </v>
      </c>
      <c r="K42" s="126" t="str">
        <f t="shared" si="8"/>
        <v xml:space="preserve"> </v>
      </c>
      <c r="L42" s="126" t="str">
        <f t="shared" si="8"/>
        <v xml:space="preserve"> </v>
      </c>
      <c r="M42" s="126" t="str">
        <f t="shared" si="8"/>
        <v xml:space="preserve"> </v>
      </c>
      <c r="N42" s="126" t="str">
        <f t="shared" si="8"/>
        <v xml:space="preserve"> </v>
      </c>
      <c r="O42" s="126" t="str">
        <f t="shared" si="8"/>
        <v xml:space="preserve"> </v>
      </c>
      <c r="P42" s="126" t="str">
        <f t="shared" si="8"/>
        <v xml:space="preserve"> </v>
      </c>
      <c r="Q42" s="126" t="str">
        <f t="shared" si="8"/>
        <v xml:space="preserve"> </v>
      </c>
      <c r="R42" s="126" t="str">
        <f t="shared" si="8"/>
        <v xml:space="preserve"> </v>
      </c>
    </row>
    <row r="43" spans="1:18" x14ac:dyDescent="0.2">
      <c r="A43" s="6"/>
      <c r="B43" s="133"/>
      <c r="C43" s="285" t="s">
        <v>270</v>
      </c>
      <c r="D43" s="35"/>
      <c r="E43" s="35"/>
      <c r="F43" s="35"/>
      <c r="G43" s="35"/>
      <c r="H43" s="35"/>
      <c r="I43" s="35"/>
      <c r="J43" s="35"/>
      <c r="K43" s="35"/>
      <c r="L43" s="35"/>
      <c r="M43" s="35"/>
      <c r="N43" s="35"/>
      <c r="O43" s="35"/>
      <c r="P43" s="35"/>
      <c r="Q43" s="35"/>
      <c r="R43" s="90"/>
    </row>
    <row r="44" spans="1:18" x14ac:dyDescent="0.2">
      <c r="A44" s="6"/>
      <c r="B44" s="133"/>
      <c r="C44" s="285" t="s">
        <v>222</v>
      </c>
      <c r="D44" s="35"/>
      <c r="E44" s="35"/>
      <c r="F44" s="35"/>
      <c r="G44" s="35"/>
      <c r="H44" s="35"/>
      <c r="I44" s="35"/>
      <c r="J44" s="35"/>
      <c r="K44" s="35"/>
      <c r="L44" s="35"/>
      <c r="M44" s="35"/>
      <c r="N44" s="35"/>
      <c r="O44" s="35"/>
      <c r="P44" s="35"/>
      <c r="Q44" s="35"/>
      <c r="R44" s="90"/>
    </row>
    <row r="45" spans="1:18" x14ac:dyDescent="0.2">
      <c r="A45" s="6"/>
      <c r="B45" s="133"/>
      <c r="C45" s="285" t="s">
        <v>223</v>
      </c>
      <c r="D45" s="35"/>
      <c r="E45" s="35"/>
      <c r="F45" s="35"/>
      <c r="G45" s="35"/>
      <c r="H45" s="35"/>
      <c r="I45" s="35"/>
      <c r="J45" s="35"/>
      <c r="K45" s="35"/>
      <c r="L45" s="35"/>
      <c r="M45" s="35"/>
      <c r="N45" s="35"/>
      <c r="O45" s="35"/>
      <c r="P45" s="35"/>
      <c r="Q45" s="35"/>
      <c r="R45" s="90"/>
    </row>
    <row r="46" spans="1:18" x14ac:dyDescent="0.2">
      <c r="A46" s="6"/>
      <c r="B46" s="73">
        <v>5</v>
      </c>
      <c r="C46" s="135" t="s">
        <v>212</v>
      </c>
      <c r="D46" s="126" t="str">
        <f>IF(COUNTIF(D43:D45,"A")&gt;=1,"C",IF(COUNTIF(D43:D45,"A")&gt;0,"P"," "))</f>
        <v xml:space="preserve"> </v>
      </c>
      <c r="E46" s="126" t="str">
        <f t="shared" ref="E46:R46" si="9">IF(COUNTIF(E43:E45,"A")&gt;=1,"C",IF(COUNTIF(E43:E45,"A")&gt;0,"P"," "))</f>
        <v xml:space="preserve"> </v>
      </c>
      <c r="F46" s="126" t="str">
        <f t="shared" si="9"/>
        <v xml:space="preserve"> </v>
      </c>
      <c r="G46" s="126" t="str">
        <f t="shared" si="9"/>
        <v xml:space="preserve"> </v>
      </c>
      <c r="H46" s="126" t="str">
        <f t="shared" si="9"/>
        <v xml:space="preserve"> </v>
      </c>
      <c r="I46" s="126" t="str">
        <f t="shared" si="9"/>
        <v xml:space="preserve"> </v>
      </c>
      <c r="J46" s="126" t="str">
        <f t="shared" si="9"/>
        <v xml:space="preserve"> </v>
      </c>
      <c r="K46" s="126" t="str">
        <f t="shared" si="9"/>
        <v xml:space="preserve"> </v>
      </c>
      <c r="L46" s="126" t="str">
        <f t="shared" si="9"/>
        <v xml:space="preserve"> </v>
      </c>
      <c r="M46" s="126" t="str">
        <f t="shared" si="9"/>
        <v xml:space="preserve"> </v>
      </c>
      <c r="N46" s="126" t="str">
        <f t="shared" si="9"/>
        <v xml:space="preserve"> </v>
      </c>
      <c r="O46" s="126" t="str">
        <f t="shared" si="9"/>
        <v xml:space="preserve"> </v>
      </c>
      <c r="P46" s="126" t="str">
        <f t="shared" si="9"/>
        <v xml:space="preserve"> </v>
      </c>
      <c r="Q46" s="126" t="str">
        <f t="shared" si="9"/>
        <v xml:space="preserve"> </v>
      </c>
      <c r="R46" s="126" t="str">
        <f t="shared" si="9"/>
        <v xml:space="preserve"> </v>
      </c>
    </row>
    <row r="47" spans="1:18" x14ac:dyDescent="0.2">
      <c r="A47" s="6"/>
      <c r="B47" s="48"/>
      <c r="C47" s="286" t="s">
        <v>273</v>
      </c>
      <c r="D47" s="35"/>
      <c r="E47" s="35"/>
      <c r="F47" s="35"/>
      <c r="G47" s="35"/>
      <c r="H47" s="35"/>
      <c r="I47" s="35"/>
      <c r="J47" s="35"/>
      <c r="K47" s="35"/>
      <c r="L47" s="35"/>
      <c r="M47" s="35"/>
      <c r="N47" s="35"/>
      <c r="O47" s="35"/>
      <c r="P47" s="35"/>
      <c r="Q47" s="35"/>
      <c r="R47" s="35"/>
    </row>
    <row r="48" spans="1:18" x14ac:dyDescent="0.2">
      <c r="A48" s="6"/>
      <c r="B48" s="48"/>
      <c r="C48" s="286" t="s">
        <v>271</v>
      </c>
      <c r="D48" s="35"/>
      <c r="E48" s="35"/>
      <c r="F48" s="35"/>
      <c r="G48" s="35"/>
      <c r="H48" s="35"/>
      <c r="I48" s="35"/>
      <c r="J48" s="35"/>
      <c r="K48" s="35"/>
      <c r="L48" s="35"/>
      <c r="M48" s="35"/>
      <c r="N48" s="35"/>
      <c r="O48" s="35"/>
      <c r="P48" s="35"/>
      <c r="Q48" s="35"/>
      <c r="R48" s="35"/>
    </row>
    <row r="49" spans="1:18" x14ac:dyDescent="0.2">
      <c r="A49" s="6"/>
      <c r="B49" s="48"/>
      <c r="C49" s="286" t="s">
        <v>272</v>
      </c>
      <c r="D49" s="90"/>
      <c r="E49" s="90"/>
      <c r="F49" s="90"/>
      <c r="G49" s="90"/>
      <c r="H49" s="90"/>
      <c r="I49" s="90"/>
      <c r="J49" s="90"/>
      <c r="K49" s="90"/>
      <c r="L49" s="90"/>
      <c r="M49" s="90"/>
      <c r="N49" s="90"/>
      <c r="O49" s="90"/>
      <c r="P49" s="90"/>
      <c r="Q49" s="90"/>
      <c r="R49" s="90"/>
    </row>
    <row r="50" spans="1:18" ht="1.5" customHeight="1" thickBot="1" x14ac:dyDescent="0.25">
      <c r="A50" s="6"/>
      <c r="B50" s="48"/>
      <c r="C50" s="287"/>
      <c r="D50" s="126" t="str">
        <f>IF(COUNTIF(D47:D49,"A")&gt;=1,"C",IF(COUNTIF(D47:D49,"A")&gt;0,"P"," "))</f>
        <v xml:space="preserve"> </v>
      </c>
      <c r="E50" s="126" t="str">
        <f t="shared" ref="E50:R50" si="10">IF(COUNTIF(E47:E49,"A")&gt;=1,"C",IF(COUNTIF(E47:E49,"A")&gt;0,"P"," "))</f>
        <v xml:space="preserve"> </v>
      </c>
      <c r="F50" s="126" t="str">
        <f t="shared" si="10"/>
        <v xml:space="preserve"> </v>
      </c>
      <c r="G50" s="126" t="str">
        <f t="shared" si="10"/>
        <v xml:space="preserve"> </v>
      </c>
      <c r="H50" s="126" t="str">
        <f t="shared" si="10"/>
        <v xml:space="preserve"> </v>
      </c>
      <c r="I50" s="126" t="str">
        <f t="shared" si="10"/>
        <v xml:space="preserve"> </v>
      </c>
      <c r="J50" s="126" t="str">
        <f t="shared" si="10"/>
        <v xml:space="preserve"> </v>
      </c>
      <c r="K50" s="126" t="str">
        <f t="shared" si="10"/>
        <v xml:space="preserve"> </v>
      </c>
      <c r="L50" s="126" t="str">
        <f t="shared" si="10"/>
        <v xml:space="preserve"> </v>
      </c>
      <c r="M50" s="126" t="str">
        <f t="shared" si="10"/>
        <v xml:space="preserve"> </v>
      </c>
      <c r="N50" s="126" t="str">
        <f t="shared" si="10"/>
        <v xml:space="preserve"> </v>
      </c>
      <c r="O50" s="126" t="str">
        <f t="shared" si="10"/>
        <v xml:space="preserve"> </v>
      </c>
      <c r="P50" s="126" t="str">
        <f t="shared" si="10"/>
        <v xml:space="preserve"> </v>
      </c>
      <c r="Q50" s="126" t="str">
        <f t="shared" si="10"/>
        <v xml:space="preserve"> </v>
      </c>
      <c r="R50" s="126" t="str">
        <f t="shared" si="10"/>
        <v xml:space="preserve"> </v>
      </c>
    </row>
    <row r="51" spans="1:18" ht="13.5" thickBot="1" x14ac:dyDescent="0.25">
      <c r="A51" s="6"/>
      <c r="B51" s="114"/>
      <c r="C51" s="76" t="s">
        <v>28</v>
      </c>
      <c r="D51" s="96" t="str">
        <f>IF(COUNTIF(D34:D50,"C")&gt;4,"C",IF(COUNTIF(D34:D50,"C")&gt;0,"P"," "))</f>
        <v xml:space="preserve"> </v>
      </c>
      <c r="E51" s="96" t="str">
        <f t="shared" ref="E51:R51" si="11">IF(COUNTIF(E34:E50,"C")&gt;4,"C",IF(COUNTIF(E34:E50,"C")&gt;0,"P"," "))</f>
        <v xml:space="preserve"> </v>
      </c>
      <c r="F51" s="96" t="str">
        <f t="shared" si="11"/>
        <v xml:space="preserve"> </v>
      </c>
      <c r="G51" s="96" t="str">
        <f t="shared" si="11"/>
        <v xml:space="preserve"> </v>
      </c>
      <c r="H51" s="96" t="str">
        <f t="shared" si="11"/>
        <v xml:space="preserve"> </v>
      </c>
      <c r="I51" s="96" t="str">
        <f t="shared" si="11"/>
        <v xml:space="preserve"> </v>
      </c>
      <c r="J51" s="96" t="str">
        <f t="shared" si="11"/>
        <v xml:space="preserve"> </v>
      </c>
      <c r="K51" s="96" t="str">
        <f t="shared" si="11"/>
        <v xml:space="preserve"> </v>
      </c>
      <c r="L51" s="96" t="str">
        <f t="shared" si="11"/>
        <v xml:space="preserve"> </v>
      </c>
      <c r="M51" s="96" t="str">
        <f t="shared" si="11"/>
        <v xml:space="preserve"> </v>
      </c>
      <c r="N51" s="96" t="str">
        <f t="shared" si="11"/>
        <v xml:space="preserve"> </v>
      </c>
      <c r="O51" s="96" t="str">
        <f t="shared" si="11"/>
        <v xml:space="preserve"> </v>
      </c>
      <c r="P51" s="96" t="str">
        <f t="shared" si="11"/>
        <v xml:space="preserve"> </v>
      </c>
      <c r="Q51" s="96" t="str">
        <f t="shared" si="11"/>
        <v xml:space="preserve"> </v>
      </c>
      <c r="R51" s="96" t="str">
        <f t="shared" si="11"/>
        <v xml:space="preserve"> </v>
      </c>
    </row>
    <row r="52" spans="1:18" ht="15" x14ac:dyDescent="0.25">
      <c r="A52" s="6"/>
      <c r="B52" s="128" t="s">
        <v>180</v>
      </c>
      <c r="C52" s="129"/>
      <c r="D52" s="130"/>
      <c r="E52" s="130"/>
      <c r="F52" s="130"/>
      <c r="G52" s="130"/>
      <c r="H52" s="130"/>
      <c r="I52" s="130"/>
      <c r="J52" s="130"/>
      <c r="K52" s="130"/>
      <c r="L52" s="130"/>
      <c r="M52" s="130"/>
      <c r="N52" s="130"/>
      <c r="O52" s="130"/>
      <c r="P52" s="130"/>
      <c r="Q52" s="130"/>
      <c r="R52" s="130"/>
    </row>
    <row r="53" spans="1:18" x14ac:dyDescent="0.2">
      <c r="A53" s="6"/>
      <c r="B53" s="73">
        <v>1</v>
      </c>
      <c r="C53" s="284" t="s">
        <v>316</v>
      </c>
      <c r="D53" s="131"/>
      <c r="E53" s="132"/>
      <c r="F53" s="132"/>
      <c r="G53" s="132"/>
      <c r="H53" s="132"/>
      <c r="I53" s="132"/>
      <c r="J53" s="132"/>
      <c r="K53" s="132"/>
      <c r="L53" s="132"/>
      <c r="M53" s="132"/>
      <c r="N53" s="132"/>
      <c r="O53" s="132"/>
      <c r="P53" s="132"/>
      <c r="Q53" s="132"/>
      <c r="R53" s="132"/>
    </row>
    <row r="54" spans="1:18" x14ac:dyDescent="0.2">
      <c r="A54" s="6"/>
      <c r="B54" s="133"/>
      <c r="C54" s="285" t="s">
        <v>317</v>
      </c>
      <c r="D54" s="52"/>
      <c r="E54" s="35"/>
      <c r="F54" s="35"/>
      <c r="G54" s="35"/>
      <c r="H54" s="35"/>
      <c r="I54" s="35"/>
      <c r="J54" s="35"/>
      <c r="K54" s="35"/>
      <c r="L54" s="35"/>
      <c r="M54" s="35"/>
      <c r="N54" s="35"/>
      <c r="O54" s="35"/>
      <c r="P54" s="35"/>
      <c r="Q54" s="35"/>
      <c r="R54" s="35"/>
    </row>
    <row r="55" spans="1:18" x14ac:dyDescent="0.2">
      <c r="A55" s="6"/>
      <c r="B55" s="133"/>
      <c r="C55" s="285" t="s">
        <v>318</v>
      </c>
      <c r="D55" s="52"/>
      <c r="E55" s="35"/>
      <c r="F55" s="35"/>
      <c r="G55" s="35"/>
      <c r="H55" s="35"/>
      <c r="I55" s="35"/>
      <c r="J55" s="35"/>
      <c r="K55" s="35"/>
      <c r="L55" s="35"/>
      <c r="M55" s="35"/>
      <c r="N55" s="35"/>
      <c r="O55" s="35"/>
      <c r="P55" s="35"/>
      <c r="Q55" s="35"/>
      <c r="R55" s="35"/>
    </row>
    <row r="56" spans="1:18" x14ac:dyDescent="0.2">
      <c r="A56" s="6"/>
      <c r="B56" s="133"/>
      <c r="C56" s="285" t="s">
        <v>319</v>
      </c>
      <c r="D56" s="134"/>
      <c r="E56" s="35"/>
      <c r="F56" s="35"/>
      <c r="G56" s="35"/>
      <c r="H56" s="35"/>
      <c r="I56" s="35"/>
      <c r="J56" s="35"/>
      <c r="K56" s="35"/>
      <c r="L56" s="35"/>
      <c r="M56" s="35"/>
      <c r="N56" s="35"/>
      <c r="O56" s="35"/>
      <c r="P56" s="35"/>
      <c r="Q56" s="35"/>
      <c r="R56" s="35"/>
    </row>
    <row r="57" spans="1:18" x14ac:dyDescent="0.2">
      <c r="A57" s="6"/>
      <c r="B57" s="73">
        <v>2</v>
      </c>
      <c r="C57" s="135" t="s">
        <v>274</v>
      </c>
      <c r="D57" s="126" t="str">
        <f>IF(COUNTIF(D54:D56,"A")&gt;=1,"C",IF(COUNTIF(D54:D56,"A")&gt;0,"P"," "))</f>
        <v xml:space="preserve"> </v>
      </c>
      <c r="E57" s="126" t="str">
        <f t="shared" ref="E57:R57" si="12">IF(COUNTIF(E54:E56,"A")&gt;=1,"C",IF(COUNTIF(E54:E56,"A")&gt;0,"P"," "))</f>
        <v xml:space="preserve"> </v>
      </c>
      <c r="F57" s="126" t="str">
        <f t="shared" si="12"/>
        <v xml:space="preserve"> </v>
      </c>
      <c r="G57" s="126" t="str">
        <f t="shared" si="12"/>
        <v xml:space="preserve"> </v>
      </c>
      <c r="H57" s="126" t="str">
        <f t="shared" si="12"/>
        <v xml:space="preserve"> </v>
      </c>
      <c r="I57" s="126" t="str">
        <f t="shared" si="12"/>
        <v xml:space="preserve"> </v>
      </c>
      <c r="J57" s="126" t="str">
        <f t="shared" si="12"/>
        <v xml:space="preserve"> </v>
      </c>
      <c r="K57" s="126" t="str">
        <f t="shared" si="12"/>
        <v xml:space="preserve"> </v>
      </c>
      <c r="L57" s="126" t="str">
        <f t="shared" si="12"/>
        <v xml:space="preserve"> </v>
      </c>
      <c r="M57" s="126" t="str">
        <f t="shared" si="12"/>
        <v xml:space="preserve"> </v>
      </c>
      <c r="N57" s="126" t="str">
        <f t="shared" si="12"/>
        <v xml:space="preserve"> </v>
      </c>
      <c r="O57" s="126" t="str">
        <f t="shared" si="12"/>
        <v xml:space="preserve"> </v>
      </c>
      <c r="P57" s="126" t="str">
        <f t="shared" si="12"/>
        <v xml:space="preserve"> </v>
      </c>
      <c r="Q57" s="126" t="str">
        <f t="shared" si="12"/>
        <v xml:space="preserve"> </v>
      </c>
      <c r="R57" s="126" t="str">
        <f t="shared" si="12"/>
        <v xml:space="preserve"> </v>
      </c>
    </row>
    <row r="58" spans="1:18" x14ac:dyDescent="0.2">
      <c r="A58" s="6"/>
      <c r="B58" s="133"/>
      <c r="C58" s="285" t="s">
        <v>320</v>
      </c>
      <c r="D58" s="91"/>
      <c r="E58" s="35"/>
      <c r="F58" s="35"/>
      <c r="G58" s="35"/>
      <c r="H58" s="35"/>
      <c r="I58" s="35"/>
      <c r="J58" s="35"/>
      <c r="K58" s="35"/>
      <c r="L58" s="35"/>
      <c r="M58" s="35"/>
      <c r="N58" s="35"/>
      <c r="O58" s="35"/>
      <c r="P58" s="35"/>
      <c r="Q58" s="35"/>
      <c r="R58" s="35"/>
    </row>
    <row r="59" spans="1:18" x14ac:dyDescent="0.2">
      <c r="A59" s="6"/>
      <c r="B59" s="133"/>
      <c r="C59" s="285" t="s">
        <v>321</v>
      </c>
      <c r="D59" s="35"/>
      <c r="E59" s="35"/>
      <c r="F59" s="35"/>
      <c r="G59" s="35"/>
      <c r="H59" s="35"/>
      <c r="I59" s="35"/>
      <c r="J59" s="35"/>
      <c r="K59" s="35"/>
      <c r="L59" s="35"/>
      <c r="M59" s="35"/>
      <c r="N59" s="35"/>
      <c r="O59" s="35"/>
      <c r="P59" s="35"/>
      <c r="Q59" s="35"/>
      <c r="R59" s="35"/>
    </row>
    <row r="60" spans="1:18" x14ac:dyDescent="0.2">
      <c r="A60" s="6"/>
      <c r="B60" s="133"/>
      <c r="C60" s="285" t="s">
        <v>322</v>
      </c>
      <c r="D60" s="35"/>
      <c r="E60" s="35"/>
      <c r="F60" s="35"/>
      <c r="G60" s="35"/>
      <c r="H60" s="35"/>
      <c r="I60" s="35"/>
      <c r="J60" s="35"/>
      <c r="K60" s="35"/>
      <c r="L60" s="35"/>
      <c r="M60" s="35"/>
      <c r="N60" s="35"/>
      <c r="O60" s="35"/>
      <c r="P60" s="35"/>
      <c r="Q60" s="35"/>
      <c r="R60" s="35"/>
    </row>
    <row r="61" spans="1:18" x14ac:dyDescent="0.2">
      <c r="A61" s="6"/>
      <c r="B61" s="73">
        <v>3</v>
      </c>
      <c r="C61" s="135" t="s">
        <v>275</v>
      </c>
      <c r="D61" s="126" t="str">
        <f>IF(COUNTIF(D58:D60,"A")&gt;=1,"C",IF(COUNTIF(D58:D60,"A")&gt;0,"P"," "))</f>
        <v xml:space="preserve"> </v>
      </c>
      <c r="E61" s="126" t="str">
        <f t="shared" ref="E61:R61" si="13">IF(COUNTIF(E58:E60,"A")&gt;=1,"C",IF(COUNTIF(E58:E60,"A")&gt;0,"P"," "))</f>
        <v xml:space="preserve"> </v>
      </c>
      <c r="F61" s="126" t="str">
        <f t="shared" si="13"/>
        <v xml:space="preserve"> </v>
      </c>
      <c r="G61" s="126" t="str">
        <f t="shared" si="13"/>
        <v xml:space="preserve"> </v>
      </c>
      <c r="H61" s="126" t="str">
        <f t="shared" si="13"/>
        <v xml:space="preserve"> </v>
      </c>
      <c r="I61" s="126" t="str">
        <f t="shared" si="13"/>
        <v xml:space="preserve"> </v>
      </c>
      <c r="J61" s="126" t="str">
        <f t="shared" si="13"/>
        <v xml:space="preserve"> </v>
      </c>
      <c r="K61" s="126" t="str">
        <f t="shared" si="13"/>
        <v xml:space="preserve"> </v>
      </c>
      <c r="L61" s="126" t="str">
        <f t="shared" si="13"/>
        <v xml:space="preserve"> </v>
      </c>
      <c r="M61" s="126" t="str">
        <f t="shared" si="13"/>
        <v xml:space="preserve"> </v>
      </c>
      <c r="N61" s="126" t="str">
        <f t="shared" si="13"/>
        <v xml:space="preserve"> </v>
      </c>
      <c r="O61" s="126" t="str">
        <f t="shared" si="13"/>
        <v xml:space="preserve"> </v>
      </c>
      <c r="P61" s="126" t="str">
        <f t="shared" si="13"/>
        <v xml:space="preserve"> </v>
      </c>
      <c r="Q61" s="126" t="str">
        <f t="shared" si="13"/>
        <v xml:space="preserve"> </v>
      </c>
      <c r="R61" s="126" t="str">
        <f t="shared" si="13"/>
        <v xml:space="preserve"> </v>
      </c>
    </row>
    <row r="62" spans="1:18" x14ac:dyDescent="0.2">
      <c r="A62" s="6"/>
      <c r="B62" s="133"/>
      <c r="C62" s="285" t="s">
        <v>323</v>
      </c>
      <c r="D62" s="35"/>
      <c r="E62" s="35"/>
      <c r="F62" s="35"/>
      <c r="G62" s="35"/>
      <c r="H62" s="35"/>
      <c r="I62" s="35"/>
      <c r="J62" s="35"/>
      <c r="K62" s="35"/>
      <c r="L62" s="35"/>
      <c r="M62" s="35"/>
      <c r="N62" s="35"/>
      <c r="O62" s="35"/>
      <c r="P62" s="35"/>
      <c r="Q62" s="35"/>
      <c r="R62" s="35"/>
    </row>
    <row r="63" spans="1:18" x14ac:dyDescent="0.2">
      <c r="A63" s="6"/>
      <c r="B63" s="133"/>
      <c r="C63" s="285" t="s">
        <v>324</v>
      </c>
      <c r="D63" s="35"/>
      <c r="E63" s="35"/>
      <c r="F63" s="35"/>
      <c r="G63" s="35"/>
      <c r="H63" s="35"/>
      <c r="I63" s="35"/>
      <c r="J63" s="35"/>
      <c r="K63" s="35"/>
      <c r="L63" s="35"/>
      <c r="M63" s="35"/>
      <c r="N63" s="35"/>
      <c r="O63" s="35"/>
      <c r="P63" s="35"/>
      <c r="Q63" s="35"/>
      <c r="R63" s="35"/>
    </row>
    <row r="64" spans="1:18" x14ac:dyDescent="0.2">
      <c r="A64" s="6"/>
      <c r="B64" s="133"/>
      <c r="C64" s="285" t="s">
        <v>325</v>
      </c>
      <c r="D64" s="35"/>
      <c r="E64" s="35"/>
      <c r="F64" s="35"/>
      <c r="G64" s="35"/>
      <c r="H64" s="35"/>
      <c r="I64" s="35"/>
      <c r="J64" s="35"/>
      <c r="K64" s="35"/>
      <c r="L64" s="35"/>
      <c r="M64" s="35"/>
      <c r="N64" s="35"/>
      <c r="O64" s="35"/>
      <c r="P64" s="35"/>
      <c r="Q64" s="35"/>
      <c r="R64" s="35"/>
    </row>
    <row r="65" spans="1:18" x14ac:dyDescent="0.2">
      <c r="A65" s="6"/>
      <c r="B65" s="73">
        <v>4</v>
      </c>
      <c r="C65" s="135" t="s">
        <v>326</v>
      </c>
      <c r="D65" s="126" t="str">
        <f>IF(COUNTIF(D62:D64,"A")&gt;=1,"C",IF(COUNTIF(D62:D64,"A")&gt;0,"P"," "))</f>
        <v xml:space="preserve"> </v>
      </c>
      <c r="E65" s="126" t="str">
        <f t="shared" ref="E65:R65" si="14">IF(COUNTIF(E62:E64,"A")&gt;=1,"C",IF(COUNTIF(E62:E64,"A")&gt;0,"P"," "))</f>
        <v xml:space="preserve"> </v>
      </c>
      <c r="F65" s="126" t="str">
        <f t="shared" si="14"/>
        <v xml:space="preserve"> </v>
      </c>
      <c r="G65" s="126" t="str">
        <f t="shared" si="14"/>
        <v xml:space="preserve"> </v>
      </c>
      <c r="H65" s="126" t="str">
        <f t="shared" si="14"/>
        <v xml:space="preserve"> </v>
      </c>
      <c r="I65" s="126" t="str">
        <f t="shared" si="14"/>
        <v xml:space="preserve"> </v>
      </c>
      <c r="J65" s="126" t="str">
        <f t="shared" si="14"/>
        <v xml:space="preserve"> </v>
      </c>
      <c r="K65" s="126" t="str">
        <f t="shared" si="14"/>
        <v xml:space="preserve"> </v>
      </c>
      <c r="L65" s="126" t="str">
        <f t="shared" si="14"/>
        <v xml:space="preserve"> </v>
      </c>
      <c r="M65" s="126" t="str">
        <f t="shared" si="14"/>
        <v xml:space="preserve"> </v>
      </c>
      <c r="N65" s="126" t="str">
        <f t="shared" si="14"/>
        <v xml:space="preserve"> </v>
      </c>
      <c r="O65" s="126" t="str">
        <f t="shared" si="14"/>
        <v xml:space="preserve"> </v>
      </c>
      <c r="P65" s="126" t="str">
        <f t="shared" si="14"/>
        <v xml:space="preserve"> </v>
      </c>
      <c r="Q65" s="126" t="str">
        <f t="shared" si="14"/>
        <v xml:space="preserve"> </v>
      </c>
      <c r="R65" s="126" t="str">
        <f t="shared" si="14"/>
        <v xml:space="preserve"> </v>
      </c>
    </row>
    <row r="66" spans="1:18" ht="12.75" customHeight="1" x14ac:dyDescent="0.2">
      <c r="A66" s="6"/>
      <c r="B66" s="133"/>
      <c r="C66" s="285" t="s">
        <v>327</v>
      </c>
      <c r="D66" s="35"/>
      <c r="E66" s="35"/>
      <c r="F66" s="35"/>
      <c r="G66" s="35"/>
      <c r="H66" s="35"/>
      <c r="I66" s="35"/>
      <c r="J66" s="35"/>
      <c r="K66" s="35"/>
      <c r="L66" s="35"/>
      <c r="M66" s="35"/>
      <c r="N66" s="35"/>
      <c r="O66" s="35"/>
      <c r="P66" s="35"/>
      <c r="Q66" s="35"/>
      <c r="R66" s="90"/>
    </row>
    <row r="67" spans="1:18" x14ac:dyDescent="0.2">
      <c r="A67" s="6"/>
      <c r="B67" s="133"/>
      <c r="C67" s="285" t="s">
        <v>328</v>
      </c>
      <c r="D67" s="35"/>
      <c r="E67" s="35"/>
      <c r="F67" s="35"/>
      <c r="G67" s="35"/>
      <c r="H67" s="35"/>
      <c r="I67" s="35"/>
      <c r="J67" s="35"/>
      <c r="K67" s="35"/>
      <c r="L67" s="35"/>
      <c r="M67" s="35"/>
      <c r="N67" s="35"/>
      <c r="O67" s="35"/>
      <c r="P67" s="35"/>
      <c r="Q67" s="35"/>
      <c r="R67" s="90"/>
    </row>
    <row r="68" spans="1:18" x14ac:dyDescent="0.2">
      <c r="A68" s="6"/>
      <c r="B68" s="133"/>
      <c r="C68" s="285" t="s">
        <v>329</v>
      </c>
      <c r="D68" s="35"/>
      <c r="E68" s="35"/>
      <c r="F68" s="35"/>
      <c r="G68" s="35"/>
      <c r="H68" s="35"/>
      <c r="I68" s="35"/>
      <c r="J68" s="35"/>
      <c r="K68" s="35"/>
      <c r="L68" s="35"/>
      <c r="M68" s="35"/>
      <c r="N68" s="35"/>
      <c r="O68" s="35"/>
      <c r="P68" s="35"/>
      <c r="Q68" s="35"/>
      <c r="R68" s="90"/>
    </row>
    <row r="69" spans="1:18" x14ac:dyDescent="0.2">
      <c r="A69" s="6"/>
      <c r="B69" s="73">
        <v>5</v>
      </c>
      <c r="C69" s="135" t="s">
        <v>276</v>
      </c>
      <c r="D69" s="126" t="str">
        <f>IF(COUNTIF(D66:D68,"A")&gt;=1,"C",IF(COUNTIF(D66:D68,"A")&gt;0,"P"," "))</f>
        <v xml:space="preserve"> </v>
      </c>
      <c r="E69" s="126" t="str">
        <f t="shared" ref="E69:R69" si="15">IF(COUNTIF(E66:E68,"A")&gt;=1,"C",IF(COUNTIF(E66:E68,"A")&gt;0,"P"," "))</f>
        <v xml:space="preserve"> </v>
      </c>
      <c r="F69" s="126" t="str">
        <f t="shared" si="15"/>
        <v xml:space="preserve"> </v>
      </c>
      <c r="G69" s="126" t="str">
        <f t="shared" si="15"/>
        <v xml:space="preserve"> </v>
      </c>
      <c r="H69" s="126" t="str">
        <f t="shared" si="15"/>
        <v xml:space="preserve"> </v>
      </c>
      <c r="I69" s="126" t="str">
        <f t="shared" si="15"/>
        <v xml:space="preserve"> </v>
      </c>
      <c r="J69" s="126" t="str">
        <f t="shared" si="15"/>
        <v xml:space="preserve"> </v>
      </c>
      <c r="K69" s="126" t="str">
        <f t="shared" si="15"/>
        <v xml:space="preserve"> </v>
      </c>
      <c r="L69" s="126" t="str">
        <f t="shared" si="15"/>
        <v xml:space="preserve"> </v>
      </c>
      <c r="M69" s="126" t="str">
        <f t="shared" si="15"/>
        <v xml:space="preserve"> </v>
      </c>
      <c r="N69" s="126" t="str">
        <f t="shared" si="15"/>
        <v xml:space="preserve"> </v>
      </c>
      <c r="O69" s="126" t="str">
        <f t="shared" si="15"/>
        <v xml:space="preserve"> </v>
      </c>
      <c r="P69" s="126" t="str">
        <f t="shared" si="15"/>
        <v xml:space="preserve"> </v>
      </c>
      <c r="Q69" s="126" t="str">
        <f t="shared" si="15"/>
        <v xml:space="preserve"> </v>
      </c>
      <c r="R69" s="126" t="str">
        <f t="shared" si="15"/>
        <v xml:space="preserve"> </v>
      </c>
    </row>
    <row r="70" spans="1:18" x14ac:dyDescent="0.2">
      <c r="A70" s="6"/>
      <c r="B70" s="48"/>
      <c r="C70" s="286" t="s">
        <v>330</v>
      </c>
      <c r="D70" s="35"/>
      <c r="E70" s="35"/>
      <c r="F70" s="35"/>
      <c r="G70" s="35"/>
      <c r="H70" s="35"/>
      <c r="I70" s="35"/>
      <c r="J70" s="35"/>
      <c r="K70" s="35"/>
      <c r="L70" s="35"/>
      <c r="M70" s="35"/>
      <c r="N70" s="35"/>
      <c r="O70" s="35"/>
      <c r="P70" s="35"/>
      <c r="Q70" s="35"/>
      <c r="R70" s="35"/>
    </row>
    <row r="71" spans="1:18" x14ac:dyDescent="0.2">
      <c r="A71" s="6"/>
      <c r="B71" s="48"/>
      <c r="C71" s="286" t="s">
        <v>331</v>
      </c>
      <c r="D71" s="35"/>
      <c r="E71" s="35"/>
      <c r="F71" s="35"/>
      <c r="G71" s="35"/>
      <c r="H71" s="35"/>
      <c r="I71" s="35"/>
      <c r="J71" s="35"/>
      <c r="K71" s="35"/>
      <c r="L71" s="35"/>
      <c r="M71" s="35"/>
      <c r="N71" s="35"/>
      <c r="O71" s="35"/>
      <c r="P71" s="35"/>
      <c r="Q71" s="35"/>
      <c r="R71" s="35"/>
    </row>
    <row r="72" spans="1:18" x14ac:dyDescent="0.2">
      <c r="A72" s="6"/>
      <c r="B72" s="48"/>
      <c r="C72" s="286" t="s">
        <v>332</v>
      </c>
      <c r="D72" s="90"/>
      <c r="E72" s="90"/>
      <c r="F72" s="90"/>
      <c r="G72" s="90"/>
      <c r="H72" s="90"/>
      <c r="I72" s="90"/>
      <c r="J72" s="90"/>
      <c r="K72" s="90"/>
      <c r="L72" s="90"/>
      <c r="M72" s="90"/>
      <c r="N72" s="90"/>
      <c r="O72" s="90"/>
      <c r="P72" s="90"/>
      <c r="Q72" s="90"/>
      <c r="R72" s="90"/>
    </row>
    <row r="73" spans="1:18" ht="1.5" customHeight="1" thickBot="1" x14ac:dyDescent="0.25">
      <c r="A73" s="6"/>
      <c r="B73" s="48"/>
      <c r="C73" s="287"/>
      <c r="D73" s="126" t="str">
        <f>IF(COUNTIF(D70:D72,"A")&gt;=1,"C",IF(COUNTIF(D70:D72,"A")&gt;0,"P"," "))</f>
        <v xml:space="preserve"> </v>
      </c>
      <c r="E73" s="126" t="str">
        <f t="shared" ref="E73:R73" si="16">IF(COUNTIF(E70:E72,"A")&gt;=1,"C",IF(COUNTIF(E70:E72,"A")&gt;0,"P"," "))</f>
        <v xml:space="preserve"> </v>
      </c>
      <c r="F73" s="126" t="str">
        <f t="shared" si="16"/>
        <v xml:space="preserve"> </v>
      </c>
      <c r="G73" s="126" t="str">
        <f t="shared" si="16"/>
        <v xml:space="preserve"> </v>
      </c>
      <c r="H73" s="126" t="str">
        <f t="shared" si="16"/>
        <v xml:space="preserve"> </v>
      </c>
      <c r="I73" s="126" t="str">
        <f t="shared" si="16"/>
        <v xml:space="preserve"> </v>
      </c>
      <c r="J73" s="126" t="str">
        <f t="shared" si="16"/>
        <v xml:space="preserve"> </v>
      </c>
      <c r="K73" s="126" t="str">
        <f t="shared" si="16"/>
        <v xml:space="preserve"> </v>
      </c>
      <c r="L73" s="126" t="str">
        <f t="shared" si="16"/>
        <v xml:space="preserve"> </v>
      </c>
      <c r="M73" s="126" t="str">
        <f t="shared" si="16"/>
        <v xml:space="preserve"> </v>
      </c>
      <c r="N73" s="126" t="str">
        <f t="shared" si="16"/>
        <v xml:space="preserve"> </v>
      </c>
      <c r="O73" s="126" t="str">
        <f t="shared" si="16"/>
        <v xml:space="preserve"> </v>
      </c>
      <c r="P73" s="126" t="str">
        <f t="shared" si="16"/>
        <v xml:space="preserve"> </v>
      </c>
      <c r="Q73" s="126" t="str">
        <f t="shared" si="16"/>
        <v xml:space="preserve"> </v>
      </c>
      <c r="R73" s="126" t="str">
        <f t="shared" si="16"/>
        <v xml:space="preserve"> </v>
      </c>
    </row>
    <row r="74" spans="1:18" ht="13.5" thickBot="1" x14ac:dyDescent="0.25">
      <c r="A74" s="6"/>
      <c r="B74" s="114"/>
      <c r="C74" s="76" t="s">
        <v>28</v>
      </c>
      <c r="D74" s="96" t="str">
        <f>IF(COUNTIF(D57:D73,"C")&gt;4,"C",IF(COUNTIF(D57:D73,"C")&gt;0,"P"," "))</f>
        <v xml:space="preserve"> </v>
      </c>
      <c r="E74" s="96" t="str">
        <f t="shared" ref="E74:R74" si="17">IF(COUNTIF(E57:E73,"C")&gt;4,"C",IF(COUNTIF(E57:E73,"C")&gt;0,"P"," "))</f>
        <v xml:space="preserve"> </v>
      </c>
      <c r="F74" s="96" t="str">
        <f t="shared" si="17"/>
        <v xml:space="preserve"> </v>
      </c>
      <c r="G74" s="96" t="str">
        <f t="shared" si="17"/>
        <v xml:space="preserve"> </v>
      </c>
      <c r="H74" s="96" t="str">
        <f t="shared" si="17"/>
        <v xml:space="preserve"> </v>
      </c>
      <c r="I74" s="96" t="str">
        <f t="shared" si="17"/>
        <v xml:space="preserve"> </v>
      </c>
      <c r="J74" s="96" t="str">
        <f t="shared" si="17"/>
        <v xml:space="preserve"> </v>
      </c>
      <c r="K74" s="96" t="str">
        <f t="shared" si="17"/>
        <v xml:space="preserve"> </v>
      </c>
      <c r="L74" s="96" t="str">
        <f t="shared" si="17"/>
        <v xml:space="preserve"> </v>
      </c>
      <c r="M74" s="96" t="str">
        <f t="shared" si="17"/>
        <v xml:space="preserve"> </v>
      </c>
      <c r="N74" s="96" t="str">
        <f t="shared" si="17"/>
        <v xml:space="preserve"> </v>
      </c>
      <c r="O74" s="96" t="str">
        <f t="shared" si="17"/>
        <v xml:space="preserve"> </v>
      </c>
      <c r="P74" s="96" t="str">
        <f t="shared" si="17"/>
        <v xml:space="preserve"> </v>
      </c>
      <c r="Q74" s="96" t="str">
        <f t="shared" si="17"/>
        <v xml:space="preserve"> </v>
      </c>
      <c r="R74" s="96" t="str">
        <f t="shared" si="17"/>
        <v xml:space="preserve"> </v>
      </c>
    </row>
    <row r="75" spans="1:18" ht="15" x14ac:dyDescent="0.25">
      <c r="B75" s="124" t="s">
        <v>181</v>
      </c>
    </row>
    <row r="76" spans="1:18" x14ac:dyDescent="0.2">
      <c r="B76" s="3">
        <v>1</v>
      </c>
      <c r="C76" s="288" t="s">
        <v>277</v>
      </c>
    </row>
    <row r="77" spans="1:18" x14ac:dyDescent="0.2">
      <c r="B77" s="125"/>
      <c r="C77" s="193" t="s">
        <v>360</v>
      </c>
      <c r="D77" s="138"/>
      <c r="E77" s="9"/>
      <c r="F77" s="9"/>
      <c r="G77" s="9"/>
      <c r="H77" s="9"/>
      <c r="I77" s="9"/>
      <c r="J77" s="9"/>
      <c r="K77" s="9"/>
      <c r="L77" s="9"/>
      <c r="M77" s="9"/>
      <c r="N77" s="9"/>
      <c r="O77" s="9"/>
      <c r="P77" s="9"/>
      <c r="Q77" s="9"/>
      <c r="R77" s="9"/>
    </row>
    <row r="78" spans="1:18" x14ac:dyDescent="0.2">
      <c r="B78" s="125"/>
      <c r="C78" s="193" t="s">
        <v>346</v>
      </c>
      <c r="D78" s="138"/>
      <c r="E78" s="9"/>
      <c r="F78" s="9"/>
      <c r="G78" s="9"/>
      <c r="H78" s="9"/>
      <c r="I78" s="9"/>
      <c r="J78" s="9"/>
      <c r="K78" s="9"/>
      <c r="L78" s="9"/>
      <c r="M78" s="9"/>
      <c r="N78" s="9"/>
      <c r="O78" s="9"/>
      <c r="P78" s="9"/>
      <c r="Q78" s="9"/>
      <c r="R78" s="9"/>
    </row>
    <row r="79" spans="1:18" x14ac:dyDescent="0.2">
      <c r="B79" s="125"/>
      <c r="C79" s="193" t="s">
        <v>347</v>
      </c>
      <c r="D79" s="138"/>
      <c r="E79" s="9"/>
      <c r="F79" s="9"/>
      <c r="G79" s="9"/>
      <c r="H79" s="9"/>
      <c r="I79" s="9"/>
      <c r="J79" s="9"/>
      <c r="K79" s="9"/>
      <c r="L79" s="9"/>
      <c r="M79" s="9"/>
      <c r="N79" s="9"/>
      <c r="O79" s="9"/>
      <c r="P79" s="9"/>
      <c r="Q79" s="9"/>
      <c r="R79" s="9"/>
    </row>
    <row r="80" spans="1:18" x14ac:dyDescent="0.2">
      <c r="B80" s="3">
        <v>2</v>
      </c>
      <c r="C80" s="277" t="s">
        <v>278</v>
      </c>
      <c r="D80" s="126" t="str">
        <f>IF(COUNTIF(D77:D79,"A")&gt;=1,"C",IF(COUNTIF(D77:D79,"A")&gt;0,"P"," "))</f>
        <v xml:space="preserve"> </v>
      </c>
      <c r="E80" s="126" t="str">
        <f t="shared" ref="E80:R80" si="18">IF(COUNTIF(E77:E79,"A")&gt;=1,"C",IF(COUNTIF(E77:E79,"A")&gt;0,"P"," "))</f>
        <v xml:space="preserve"> </v>
      </c>
      <c r="F80" s="126" t="str">
        <f t="shared" si="18"/>
        <v xml:space="preserve"> </v>
      </c>
      <c r="G80" s="126" t="str">
        <f t="shared" si="18"/>
        <v xml:space="preserve"> </v>
      </c>
      <c r="H80" s="126" t="str">
        <f t="shared" si="18"/>
        <v xml:space="preserve"> </v>
      </c>
      <c r="I80" s="126" t="str">
        <f t="shared" si="18"/>
        <v xml:space="preserve"> </v>
      </c>
      <c r="J80" s="126" t="str">
        <f t="shared" si="18"/>
        <v xml:space="preserve"> </v>
      </c>
      <c r="K80" s="126" t="str">
        <f t="shared" si="18"/>
        <v xml:space="preserve"> </v>
      </c>
      <c r="L80" s="126" t="str">
        <f t="shared" si="18"/>
        <v xml:space="preserve"> </v>
      </c>
      <c r="M80" s="126" t="str">
        <f t="shared" si="18"/>
        <v xml:space="preserve"> </v>
      </c>
      <c r="N80" s="126" t="str">
        <f t="shared" si="18"/>
        <v xml:space="preserve"> </v>
      </c>
      <c r="O80" s="126" t="str">
        <f t="shared" si="18"/>
        <v xml:space="preserve"> </v>
      </c>
      <c r="P80" s="126" t="str">
        <f t="shared" si="18"/>
        <v xml:space="preserve"> </v>
      </c>
      <c r="Q80" s="126" t="str">
        <f t="shared" si="18"/>
        <v xml:space="preserve"> </v>
      </c>
      <c r="R80" s="126" t="str">
        <f t="shared" si="18"/>
        <v xml:space="preserve"> </v>
      </c>
    </row>
    <row r="81" spans="2:18" x14ac:dyDescent="0.2">
      <c r="B81" s="127"/>
      <c r="C81" s="193" t="s">
        <v>348</v>
      </c>
      <c r="D81" s="138"/>
      <c r="E81" s="9"/>
      <c r="F81" s="9"/>
      <c r="G81" s="9"/>
      <c r="H81" s="9"/>
      <c r="I81" s="9"/>
      <c r="J81" s="9"/>
      <c r="K81" s="9"/>
      <c r="L81" s="9"/>
      <c r="M81" s="9"/>
      <c r="N81" s="9"/>
      <c r="O81" s="9"/>
      <c r="P81" s="9"/>
      <c r="Q81" s="9"/>
      <c r="R81" s="9"/>
    </row>
    <row r="82" spans="2:18" x14ac:dyDescent="0.2">
      <c r="B82" s="127"/>
      <c r="C82" s="193" t="s">
        <v>349</v>
      </c>
      <c r="D82" s="138"/>
      <c r="E82" s="9"/>
      <c r="F82" s="9"/>
      <c r="G82" s="9"/>
      <c r="H82" s="9"/>
      <c r="I82" s="9"/>
      <c r="J82" s="9"/>
      <c r="K82" s="9"/>
      <c r="L82" s="9"/>
      <c r="M82" s="9"/>
      <c r="N82" s="9"/>
      <c r="O82" s="9"/>
      <c r="P82" s="9"/>
      <c r="Q82" s="9"/>
      <c r="R82" s="9"/>
    </row>
    <row r="83" spans="2:18" x14ac:dyDescent="0.2">
      <c r="B83" s="127"/>
      <c r="C83" s="193" t="s">
        <v>350</v>
      </c>
      <c r="D83" s="138"/>
      <c r="E83" s="9"/>
      <c r="F83" s="9"/>
      <c r="G83" s="9"/>
      <c r="H83" s="9"/>
      <c r="I83" s="9"/>
      <c r="J83" s="9"/>
      <c r="K83" s="9"/>
      <c r="L83" s="9"/>
      <c r="M83" s="9"/>
      <c r="N83" s="9"/>
      <c r="O83" s="9"/>
      <c r="P83" s="9"/>
      <c r="Q83" s="9"/>
      <c r="R83" s="9"/>
    </row>
    <row r="84" spans="2:18" x14ac:dyDescent="0.2">
      <c r="B84" s="3">
        <v>3</v>
      </c>
      <c r="C84" s="277" t="s">
        <v>279</v>
      </c>
      <c r="D84" s="126" t="str">
        <f>IF(COUNTIF(D81:D83,"A")&gt;=1,"C",IF(COUNTIF(D81:D83,"A")&gt;0,"P"," "))</f>
        <v xml:space="preserve"> </v>
      </c>
      <c r="E84" s="126" t="str">
        <f t="shared" ref="E84:R84" si="19">IF(COUNTIF(E81:E83,"A")&gt;=1,"C",IF(COUNTIF(E81:E83,"A")&gt;0,"P"," "))</f>
        <v xml:space="preserve"> </v>
      </c>
      <c r="F84" s="126" t="str">
        <f t="shared" si="19"/>
        <v xml:space="preserve"> </v>
      </c>
      <c r="G84" s="126" t="str">
        <f t="shared" si="19"/>
        <v xml:space="preserve"> </v>
      </c>
      <c r="H84" s="126" t="str">
        <f t="shared" si="19"/>
        <v xml:space="preserve"> </v>
      </c>
      <c r="I84" s="126" t="str">
        <f t="shared" si="19"/>
        <v xml:space="preserve"> </v>
      </c>
      <c r="J84" s="126" t="str">
        <f t="shared" si="19"/>
        <v xml:space="preserve"> </v>
      </c>
      <c r="K84" s="126" t="str">
        <f t="shared" si="19"/>
        <v xml:space="preserve"> </v>
      </c>
      <c r="L84" s="126" t="str">
        <f t="shared" si="19"/>
        <v xml:space="preserve"> </v>
      </c>
      <c r="M84" s="126" t="str">
        <f t="shared" si="19"/>
        <v xml:space="preserve"> </v>
      </c>
      <c r="N84" s="126" t="str">
        <f t="shared" si="19"/>
        <v xml:space="preserve"> </v>
      </c>
      <c r="O84" s="126" t="str">
        <f t="shared" si="19"/>
        <v xml:space="preserve"> </v>
      </c>
      <c r="P84" s="126" t="str">
        <f t="shared" si="19"/>
        <v xml:space="preserve"> </v>
      </c>
      <c r="Q84" s="126" t="str">
        <f t="shared" si="19"/>
        <v xml:space="preserve"> </v>
      </c>
      <c r="R84" s="126" t="str">
        <f t="shared" si="19"/>
        <v xml:space="preserve"> </v>
      </c>
    </row>
    <row r="85" spans="2:18" x14ac:dyDescent="0.2">
      <c r="B85" s="127"/>
      <c r="C85" s="193" t="s">
        <v>351</v>
      </c>
      <c r="D85" s="138"/>
      <c r="E85" s="9"/>
      <c r="F85" s="9"/>
      <c r="G85" s="9"/>
      <c r="H85" s="9"/>
      <c r="I85" s="9"/>
      <c r="J85" s="9"/>
      <c r="K85" s="9"/>
      <c r="L85" s="9"/>
      <c r="M85" s="9"/>
      <c r="N85" s="9"/>
      <c r="O85" s="9"/>
      <c r="P85" s="9"/>
      <c r="Q85" s="9"/>
      <c r="R85" s="9"/>
    </row>
    <row r="86" spans="2:18" x14ac:dyDescent="0.2">
      <c r="B86" s="127"/>
      <c r="C86" s="193" t="s">
        <v>352</v>
      </c>
      <c r="D86" s="138"/>
      <c r="E86" s="9"/>
      <c r="F86" s="9"/>
      <c r="G86" s="9"/>
      <c r="H86" s="9"/>
      <c r="I86" s="9"/>
      <c r="J86" s="9"/>
      <c r="K86" s="9"/>
      <c r="L86" s="9"/>
      <c r="M86" s="9"/>
      <c r="N86" s="9"/>
      <c r="O86" s="9"/>
      <c r="P86" s="9"/>
      <c r="Q86" s="9"/>
      <c r="R86" s="9"/>
    </row>
    <row r="87" spans="2:18" x14ac:dyDescent="0.2">
      <c r="B87" s="127"/>
      <c r="C87" s="193" t="s">
        <v>353</v>
      </c>
      <c r="D87" s="138"/>
      <c r="E87" s="9"/>
      <c r="F87" s="9"/>
      <c r="G87" s="9"/>
      <c r="H87" s="9"/>
      <c r="I87" s="9"/>
      <c r="J87" s="9"/>
      <c r="K87" s="9"/>
      <c r="L87" s="9"/>
      <c r="M87" s="9"/>
      <c r="N87" s="9"/>
      <c r="O87" s="9"/>
      <c r="P87" s="9"/>
      <c r="Q87" s="9"/>
      <c r="R87" s="9"/>
    </row>
    <row r="88" spans="2:18" x14ac:dyDescent="0.2">
      <c r="B88" s="3">
        <v>4</v>
      </c>
      <c r="C88" s="277" t="s">
        <v>280</v>
      </c>
      <c r="D88" s="126" t="str">
        <f>IF(COUNTIF(D85:D87,"A")&gt;=1,"C",IF(COUNTIF(D85:D87,"A")&gt;0,"P"," "))</f>
        <v xml:space="preserve"> </v>
      </c>
      <c r="E88" s="126" t="str">
        <f t="shared" ref="E88:R88" si="20">IF(COUNTIF(E85:E87,"A")&gt;=1,"C",IF(COUNTIF(E85:E87,"A")&gt;0,"P"," "))</f>
        <v xml:space="preserve"> </v>
      </c>
      <c r="F88" s="126" t="str">
        <f t="shared" si="20"/>
        <v xml:space="preserve"> </v>
      </c>
      <c r="G88" s="126" t="str">
        <f t="shared" si="20"/>
        <v xml:space="preserve"> </v>
      </c>
      <c r="H88" s="126" t="str">
        <f t="shared" si="20"/>
        <v xml:space="preserve"> </v>
      </c>
      <c r="I88" s="126" t="str">
        <f t="shared" si="20"/>
        <v xml:space="preserve"> </v>
      </c>
      <c r="J88" s="126" t="str">
        <f t="shared" si="20"/>
        <v xml:space="preserve"> </v>
      </c>
      <c r="K88" s="126" t="str">
        <f t="shared" si="20"/>
        <v xml:space="preserve"> </v>
      </c>
      <c r="L88" s="126" t="str">
        <f t="shared" si="20"/>
        <v xml:space="preserve"> </v>
      </c>
      <c r="M88" s="126" t="str">
        <f t="shared" si="20"/>
        <v xml:space="preserve"> </v>
      </c>
      <c r="N88" s="126" t="str">
        <f t="shared" si="20"/>
        <v xml:space="preserve"> </v>
      </c>
      <c r="O88" s="126" t="str">
        <f t="shared" si="20"/>
        <v xml:space="preserve"> </v>
      </c>
      <c r="P88" s="126" t="str">
        <f t="shared" si="20"/>
        <v xml:space="preserve"> </v>
      </c>
      <c r="Q88" s="126" t="str">
        <f t="shared" si="20"/>
        <v xml:space="preserve"> </v>
      </c>
      <c r="R88" s="126" t="str">
        <f t="shared" si="20"/>
        <v xml:space="preserve"> </v>
      </c>
    </row>
    <row r="89" spans="2:18" x14ac:dyDescent="0.2">
      <c r="B89" s="127"/>
      <c r="C89" s="193" t="s">
        <v>354</v>
      </c>
      <c r="D89" s="138"/>
      <c r="E89" s="9"/>
      <c r="F89" s="9"/>
      <c r="G89" s="9"/>
      <c r="H89" s="9"/>
      <c r="I89" s="9"/>
      <c r="J89" s="9"/>
      <c r="K89" s="9"/>
      <c r="L89" s="9"/>
      <c r="M89" s="9"/>
      <c r="N89" s="9"/>
      <c r="O89" s="9"/>
      <c r="P89" s="9"/>
      <c r="Q89" s="9"/>
      <c r="R89" s="9"/>
    </row>
    <row r="90" spans="2:18" x14ac:dyDescent="0.2">
      <c r="B90" s="127"/>
      <c r="C90" s="193" t="s">
        <v>355</v>
      </c>
      <c r="D90" s="138"/>
      <c r="E90" s="9"/>
      <c r="F90" s="9"/>
      <c r="G90" s="9"/>
      <c r="H90" s="9"/>
      <c r="I90" s="9"/>
      <c r="J90" s="9"/>
      <c r="K90" s="9"/>
      <c r="L90" s="9"/>
      <c r="M90" s="9"/>
      <c r="N90" s="9"/>
      <c r="O90" s="9"/>
      <c r="P90" s="9"/>
      <c r="Q90" s="9"/>
      <c r="R90" s="9"/>
    </row>
    <row r="91" spans="2:18" x14ac:dyDescent="0.2">
      <c r="B91" s="127"/>
      <c r="C91" s="193" t="s">
        <v>356</v>
      </c>
      <c r="D91" s="138"/>
      <c r="E91" s="9"/>
      <c r="F91" s="9"/>
      <c r="G91" s="9"/>
      <c r="H91" s="9"/>
      <c r="I91" s="9"/>
      <c r="J91" s="9"/>
      <c r="K91" s="9"/>
      <c r="L91" s="9"/>
      <c r="M91" s="9"/>
      <c r="N91" s="9"/>
      <c r="O91" s="9"/>
      <c r="P91" s="9"/>
      <c r="Q91" s="9"/>
      <c r="R91" s="9"/>
    </row>
    <row r="92" spans="2:18" x14ac:dyDescent="0.2">
      <c r="B92" s="3">
        <v>5</v>
      </c>
      <c r="C92" s="277" t="s">
        <v>281</v>
      </c>
      <c r="D92" s="126" t="str">
        <f>IF(COUNTIF(D89:D91,"A")&gt;=1,"C",IF(COUNTIF(D89:D91,"A")&gt;0,"P"," "))</f>
        <v xml:space="preserve"> </v>
      </c>
      <c r="E92" s="126" t="str">
        <f t="shared" ref="E92:R92" si="21">IF(COUNTIF(E89:E91,"A")&gt;=1,"C",IF(COUNTIF(E89:E91,"A")&gt;0,"P"," "))</f>
        <v xml:space="preserve"> </v>
      </c>
      <c r="F92" s="126" t="str">
        <f t="shared" si="21"/>
        <v xml:space="preserve"> </v>
      </c>
      <c r="G92" s="126" t="str">
        <f t="shared" si="21"/>
        <v xml:space="preserve"> </v>
      </c>
      <c r="H92" s="126" t="str">
        <f t="shared" si="21"/>
        <v xml:space="preserve"> </v>
      </c>
      <c r="I92" s="126" t="str">
        <f t="shared" si="21"/>
        <v xml:space="preserve"> </v>
      </c>
      <c r="J92" s="126" t="str">
        <f t="shared" si="21"/>
        <v xml:space="preserve"> </v>
      </c>
      <c r="K92" s="126" t="str">
        <f t="shared" si="21"/>
        <v xml:space="preserve"> </v>
      </c>
      <c r="L92" s="126" t="str">
        <f t="shared" si="21"/>
        <v xml:space="preserve"> </v>
      </c>
      <c r="M92" s="126" t="str">
        <f t="shared" si="21"/>
        <v xml:space="preserve"> </v>
      </c>
      <c r="N92" s="126" t="str">
        <f t="shared" si="21"/>
        <v xml:space="preserve"> </v>
      </c>
      <c r="O92" s="126" t="str">
        <f t="shared" si="21"/>
        <v xml:space="preserve"> </v>
      </c>
      <c r="P92" s="126" t="str">
        <f t="shared" si="21"/>
        <v xml:space="preserve"> </v>
      </c>
      <c r="Q92" s="126" t="str">
        <f t="shared" si="21"/>
        <v xml:space="preserve"> </v>
      </c>
      <c r="R92" s="126" t="str">
        <f t="shared" si="21"/>
        <v xml:space="preserve"> </v>
      </c>
    </row>
    <row r="93" spans="2:18" x14ac:dyDescent="0.2">
      <c r="B93" s="127"/>
      <c r="C93" s="193" t="s">
        <v>357</v>
      </c>
      <c r="D93" s="138"/>
      <c r="E93" s="9"/>
      <c r="F93" s="9"/>
      <c r="G93" s="9"/>
      <c r="H93" s="9"/>
      <c r="I93" s="9"/>
      <c r="J93" s="9"/>
      <c r="K93" s="9"/>
      <c r="L93" s="9"/>
      <c r="M93" s="9"/>
      <c r="N93" s="9"/>
      <c r="O93" s="9"/>
      <c r="P93" s="9"/>
      <c r="Q93" s="9"/>
      <c r="R93" s="9"/>
    </row>
    <row r="94" spans="2:18" x14ac:dyDescent="0.2">
      <c r="B94" s="127"/>
      <c r="C94" s="193" t="s">
        <v>358</v>
      </c>
      <c r="D94" s="138"/>
      <c r="E94" s="9"/>
      <c r="F94" s="9"/>
      <c r="G94" s="9"/>
      <c r="H94" s="9"/>
      <c r="I94" s="9"/>
      <c r="J94" s="9"/>
      <c r="K94" s="9"/>
      <c r="L94" s="9"/>
      <c r="M94" s="9"/>
      <c r="N94" s="9"/>
      <c r="O94" s="9"/>
      <c r="P94" s="9"/>
      <c r="Q94" s="9"/>
      <c r="R94" s="9"/>
    </row>
    <row r="95" spans="2:18" x14ac:dyDescent="0.2">
      <c r="B95" s="127"/>
      <c r="C95" s="193" t="s">
        <v>359</v>
      </c>
      <c r="D95" s="138"/>
      <c r="E95" s="9"/>
      <c r="F95" s="9"/>
      <c r="G95" s="9"/>
      <c r="H95" s="9"/>
      <c r="I95" s="9"/>
      <c r="J95" s="9"/>
      <c r="K95" s="9"/>
      <c r="L95" s="9"/>
      <c r="M95" s="9"/>
      <c r="N95" s="9"/>
      <c r="O95" s="9"/>
      <c r="P95" s="9"/>
      <c r="Q95" s="9"/>
      <c r="R95" s="9"/>
    </row>
    <row r="96" spans="2:18" ht="1.5" customHeight="1" thickBot="1" x14ac:dyDescent="0.25">
      <c r="D96" s="126" t="str">
        <f>IF(COUNTIF(D93:D95,"A")&gt;=1,"C",IF(COUNTIF(D93:D95,"A")&gt;0,"P"," "))</f>
        <v xml:space="preserve"> </v>
      </c>
      <c r="E96" s="126" t="str">
        <f t="shared" ref="E96:R96" si="22">IF(COUNTIF(E93:E95,"A")&gt;=1,"C",IF(COUNTIF(E93:E95,"A")&gt;0,"P"," "))</f>
        <v xml:space="preserve"> </v>
      </c>
      <c r="F96" s="126" t="str">
        <f t="shared" si="22"/>
        <v xml:space="preserve"> </v>
      </c>
      <c r="G96" s="126" t="str">
        <f t="shared" si="22"/>
        <v xml:space="preserve"> </v>
      </c>
      <c r="H96" s="126" t="str">
        <f t="shared" si="22"/>
        <v xml:space="preserve"> </v>
      </c>
      <c r="I96" s="126" t="str">
        <f t="shared" si="22"/>
        <v xml:space="preserve"> </v>
      </c>
      <c r="J96" s="126" t="str">
        <f t="shared" si="22"/>
        <v xml:space="preserve"> </v>
      </c>
      <c r="K96" s="126" t="str">
        <f t="shared" si="22"/>
        <v xml:space="preserve"> </v>
      </c>
      <c r="L96" s="126" t="str">
        <f t="shared" si="22"/>
        <v xml:space="preserve"> </v>
      </c>
      <c r="M96" s="126" t="str">
        <f t="shared" si="22"/>
        <v xml:space="preserve"> </v>
      </c>
      <c r="N96" s="126" t="str">
        <f t="shared" si="22"/>
        <v xml:space="preserve"> </v>
      </c>
      <c r="O96" s="126" t="str">
        <f t="shared" si="22"/>
        <v xml:space="preserve"> </v>
      </c>
      <c r="P96" s="126" t="str">
        <f t="shared" si="22"/>
        <v xml:space="preserve"> </v>
      </c>
      <c r="Q96" s="126" t="str">
        <f t="shared" si="22"/>
        <v xml:space="preserve"> </v>
      </c>
      <c r="R96" s="126" t="str">
        <f t="shared" si="22"/>
        <v xml:space="preserve"> </v>
      </c>
    </row>
    <row r="97" spans="2:18" ht="13.5" thickBot="1" x14ac:dyDescent="0.25">
      <c r="C97" s="76" t="s">
        <v>28</v>
      </c>
      <c r="D97" s="96" t="str">
        <f>IF(COUNTIF(D80:D96,"C")&gt;4,"C",IF(COUNTIF(D80:D96,"C")&gt;0,"P"," "))</f>
        <v xml:space="preserve"> </v>
      </c>
      <c r="E97" s="96" t="str">
        <f t="shared" ref="E97:R97" si="23">IF(COUNTIF(E80:E96,"C")&gt;4,"C",IF(COUNTIF(E80:E96,"C")&gt;0,"P"," "))</f>
        <v xml:space="preserve"> </v>
      </c>
      <c r="F97" s="96" t="str">
        <f t="shared" si="23"/>
        <v xml:space="preserve"> </v>
      </c>
      <c r="G97" s="96" t="str">
        <f t="shared" si="23"/>
        <v xml:space="preserve"> </v>
      </c>
      <c r="H97" s="96" t="str">
        <f t="shared" si="23"/>
        <v xml:space="preserve"> </v>
      </c>
      <c r="I97" s="96" t="str">
        <f t="shared" si="23"/>
        <v xml:space="preserve"> </v>
      </c>
      <c r="J97" s="96" t="str">
        <f t="shared" si="23"/>
        <v xml:space="preserve"> </v>
      </c>
      <c r="K97" s="96" t="str">
        <f t="shared" si="23"/>
        <v xml:space="preserve"> </v>
      </c>
      <c r="L97" s="96" t="str">
        <f t="shared" si="23"/>
        <v xml:space="preserve"> </v>
      </c>
      <c r="M97" s="96" t="str">
        <f t="shared" si="23"/>
        <v xml:space="preserve"> </v>
      </c>
      <c r="N97" s="96" t="str">
        <f t="shared" si="23"/>
        <v xml:space="preserve"> </v>
      </c>
      <c r="O97" s="96" t="str">
        <f t="shared" si="23"/>
        <v xml:space="preserve"> </v>
      </c>
      <c r="P97" s="96" t="str">
        <f t="shared" si="23"/>
        <v xml:space="preserve"> </v>
      </c>
      <c r="Q97" s="96" t="str">
        <f t="shared" si="23"/>
        <v xml:space="preserve"> </v>
      </c>
      <c r="R97" s="96" t="str">
        <f t="shared" si="23"/>
        <v xml:space="preserve"> </v>
      </c>
    </row>
    <row r="98" spans="2:18" ht="15" x14ac:dyDescent="0.25">
      <c r="B98" s="124" t="s">
        <v>182</v>
      </c>
    </row>
    <row r="99" spans="2:18" x14ac:dyDescent="0.2">
      <c r="B99" s="3">
        <v>1</v>
      </c>
      <c r="C99" s="289" t="s">
        <v>282</v>
      </c>
    </row>
    <row r="100" spans="2:18" x14ac:dyDescent="0.2">
      <c r="B100" s="125"/>
      <c r="C100" s="193" t="s">
        <v>361</v>
      </c>
      <c r="D100" s="138"/>
      <c r="E100" s="9"/>
      <c r="F100" s="9"/>
      <c r="G100" s="9"/>
      <c r="H100" s="9"/>
      <c r="I100" s="9"/>
      <c r="J100" s="9"/>
      <c r="K100" s="9"/>
      <c r="L100" s="9"/>
      <c r="M100" s="9"/>
      <c r="N100" s="9"/>
      <c r="O100" s="9"/>
      <c r="P100" s="9"/>
      <c r="Q100" s="9"/>
      <c r="R100" s="9"/>
    </row>
    <row r="101" spans="2:18" x14ac:dyDescent="0.2">
      <c r="B101" s="125"/>
      <c r="C101" s="193" t="s">
        <v>362</v>
      </c>
      <c r="D101" s="138"/>
      <c r="E101" s="9"/>
      <c r="F101" s="9"/>
      <c r="G101" s="9"/>
      <c r="H101" s="9"/>
      <c r="I101" s="9"/>
      <c r="J101" s="9"/>
      <c r="K101" s="9"/>
      <c r="L101" s="9"/>
      <c r="M101" s="9"/>
      <c r="N101" s="9"/>
      <c r="O101" s="9"/>
      <c r="P101" s="9"/>
      <c r="Q101" s="9"/>
      <c r="R101" s="9"/>
    </row>
    <row r="102" spans="2:18" x14ac:dyDescent="0.2">
      <c r="B102" s="125"/>
      <c r="C102" s="193" t="s">
        <v>363</v>
      </c>
      <c r="D102" s="138"/>
      <c r="E102" s="9"/>
      <c r="F102" s="9"/>
      <c r="G102" s="9"/>
      <c r="H102" s="9"/>
      <c r="I102" s="9"/>
      <c r="J102" s="9"/>
      <c r="K102" s="9"/>
      <c r="L102" s="9"/>
      <c r="M102" s="9"/>
      <c r="N102" s="9"/>
      <c r="O102" s="9"/>
      <c r="P102" s="9"/>
      <c r="Q102" s="9"/>
      <c r="R102" s="9"/>
    </row>
    <row r="103" spans="2:18" x14ac:dyDescent="0.2">
      <c r="B103" s="3">
        <v>2</v>
      </c>
      <c r="C103" s="277" t="s">
        <v>283</v>
      </c>
      <c r="D103" s="126" t="str">
        <f>IF(COUNTIF(D100:D102,"A")&gt;=1,"C",IF(COUNTIF(D100:D102,"A")&gt;0,"P"," "))</f>
        <v xml:space="preserve"> </v>
      </c>
      <c r="E103" s="126" t="str">
        <f t="shared" ref="E103:R103" si="24">IF(COUNTIF(E100:E102,"A")&gt;=1,"C",IF(COUNTIF(E100:E102,"A")&gt;0,"P"," "))</f>
        <v xml:space="preserve"> </v>
      </c>
      <c r="F103" s="126" t="str">
        <f t="shared" si="24"/>
        <v xml:space="preserve"> </v>
      </c>
      <c r="G103" s="126" t="str">
        <f t="shared" si="24"/>
        <v xml:space="preserve"> </v>
      </c>
      <c r="H103" s="126" t="str">
        <f t="shared" si="24"/>
        <v xml:space="preserve"> </v>
      </c>
      <c r="I103" s="126" t="str">
        <f t="shared" si="24"/>
        <v xml:space="preserve"> </v>
      </c>
      <c r="J103" s="126" t="str">
        <f t="shared" si="24"/>
        <v xml:space="preserve"> </v>
      </c>
      <c r="K103" s="126" t="str">
        <f t="shared" si="24"/>
        <v xml:space="preserve"> </v>
      </c>
      <c r="L103" s="126" t="str">
        <f t="shared" si="24"/>
        <v xml:space="preserve"> </v>
      </c>
      <c r="M103" s="126" t="str">
        <f t="shared" si="24"/>
        <v xml:space="preserve"> </v>
      </c>
      <c r="N103" s="126" t="str">
        <f t="shared" si="24"/>
        <v xml:space="preserve"> </v>
      </c>
      <c r="O103" s="126" t="str">
        <f t="shared" si="24"/>
        <v xml:space="preserve"> </v>
      </c>
      <c r="P103" s="126" t="str">
        <f t="shared" si="24"/>
        <v xml:space="preserve"> </v>
      </c>
      <c r="Q103" s="126" t="str">
        <f t="shared" si="24"/>
        <v xml:space="preserve"> </v>
      </c>
      <c r="R103" s="126" t="str">
        <f t="shared" si="24"/>
        <v xml:space="preserve"> </v>
      </c>
    </row>
    <row r="104" spans="2:18" x14ac:dyDescent="0.2">
      <c r="B104" s="127"/>
      <c r="C104" s="193" t="s">
        <v>364</v>
      </c>
      <c r="D104" s="138"/>
      <c r="E104" s="9"/>
      <c r="F104" s="9"/>
      <c r="G104" s="9"/>
      <c r="H104" s="9"/>
      <c r="I104" s="9"/>
      <c r="J104" s="9"/>
      <c r="K104" s="9"/>
      <c r="L104" s="9"/>
      <c r="M104" s="9"/>
      <c r="N104" s="9"/>
      <c r="O104" s="9"/>
      <c r="P104" s="9"/>
      <c r="Q104" s="9"/>
      <c r="R104" s="9"/>
    </row>
    <row r="105" spans="2:18" x14ac:dyDescent="0.2">
      <c r="B105" s="127"/>
      <c r="C105" s="193" t="s">
        <v>365</v>
      </c>
      <c r="D105" s="138"/>
      <c r="E105" s="9"/>
      <c r="F105" s="9"/>
      <c r="G105" s="9"/>
      <c r="H105" s="9"/>
      <c r="I105" s="9"/>
      <c r="J105" s="9"/>
      <c r="K105" s="9"/>
      <c r="L105" s="9"/>
      <c r="M105" s="9"/>
      <c r="N105" s="9"/>
      <c r="O105" s="9"/>
      <c r="P105" s="9"/>
      <c r="Q105" s="9"/>
      <c r="R105" s="9"/>
    </row>
    <row r="106" spans="2:18" x14ac:dyDescent="0.2">
      <c r="B106" s="127"/>
      <c r="C106" s="193" t="s">
        <v>366</v>
      </c>
      <c r="D106" s="138"/>
      <c r="E106" s="9"/>
      <c r="F106" s="9"/>
      <c r="G106" s="9"/>
      <c r="H106" s="9"/>
      <c r="I106" s="9"/>
      <c r="J106" s="9"/>
      <c r="K106" s="9"/>
      <c r="L106" s="9"/>
      <c r="M106" s="9"/>
      <c r="N106" s="9"/>
      <c r="O106" s="9"/>
      <c r="P106" s="9"/>
      <c r="Q106" s="9"/>
      <c r="R106" s="9"/>
    </row>
    <row r="107" spans="2:18" x14ac:dyDescent="0.2">
      <c r="B107" s="3">
        <v>3</v>
      </c>
      <c r="C107" s="277" t="s">
        <v>284</v>
      </c>
      <c r="D107" s="126" t="str">
        <f>IF(COUNTIF(D104:D106,"A")&gt;=1,"C",IF(COUNTIF(D104:D106,"A")&gt;0,"P"," "))</f>
        <v xml:space="preserve"> </v>
      </c>
      <c r="E107" s="126" t="str">
        <f t="shared" ref="E107:R107" si="25">IF(COUNTIF(E104:E106,"A")&gt;=1,"C",IF(COUNTIF(E104:E106,"A")&gt;0,"P"," "))</f>
        <v xml:space="preserve"> </v>
      </c>
      <c r="F107" s="126" t="str">
        <f t="shared" si="25"/>
        <v xml:space="preserve"> </v>
      </c>
      <c r="G107" s="126" t="str">
        <f t="shared" si="25"/>
        <v xml:space="preserve"> </v>
      </c>
      <c r="H107" s="126" t="str">
        <f t="shared" si="25"/>
        <v xml:space="preserve"> </v>
      </c>
      <c r="I107" s="126" t="str">
        <f t="shared" si="25"/>
        <v xml:space="preserve"> </v>
      </c>
      <c r="J107" s="126" t="str">
        <f t="shared" si="25"/>
        <v xml:space="preserve"> </v>
      </c>
      <c r="K107" s="126" t="str">
        <f t="shared" si="25"/>
        <v xml:space="preserve"> </v>
      </c>
      <c r="L107" s="126" t="str">
        <f t="shared" si="25"/>
        <v xml:space="preserve"> </v>
      </c>
      <c r="M107" s="126" t="str">
        <f t="shared" si="25"/>
        <v xml:space="preserve"> </v>
      </c>
      <c r="N107" s="126" t="str">
        <f t="shared" si="25"/>
        <v xml:space="preserve"> </v>
      </c>
      <c r="O107" s="126" t="str">
        <f t="shared" si="25"/>
        <v xml:space="preserve"> </v>
      </c>
      <c r="P107" s="126" t="str">
        <f t="shared" si="25"/>
        <v xml:space="preserve"> </v>
      </c>
      <c r="Q107" s="126" t="str">
        <f t="shared" si="25"/>
        <v xml:space="preserve"> </v>
      </c>
      <c r="R107" s="126" t="str">
        <f t="shared" si="25"/>
        <v xml:space="preserve"> </v>
      </c>
    </row>
    <row r="108" spans="2:18" x14ac:dyDescent="0.2">
      <c r="B108" s="127"/>
      <c r="C108" s="193" t="s">
        <v>367</v>
      </c>
      <c r="D108" s="138"/>
      <c r="E108" s="9"/>
      <c r="F108" s="9"/>
      <c r="G108" s="9"/>
      <c r="H108" s="9"/>
      <c r="I108" s="9"/>
      <c r="J108" s="9"/>
      <c r="K108" s="9"/>
      <c r="L108" s="9"/>
      <c r="M108" s="9"/>
      <c r="N108" s="9"/>
      <c r="O108" s="9"/>
      <c r="P108" s="9"/>
      <c r="Q108" s="9"/>
      <c r="R108" s="9"/>
    </row>
    <row r="109" spans="2:18" x14ac:dyDescent="0.2">
      <c r="B109" s="127"/>
      <c r="C109" s="193" t="s">
        <v>368</v>
      </c>
      <c r="D109" s="138"/>
      <c r="E109" s="9"/>
      <c r="F109" s="9"/>
      <c r="G109" s="9"/>
      <c r="H109" s="9"/>
      <c r="I109" s="9"/>
      <c r="J109" s="9"/>
      <c r="K109" s="9"/>
      <c r="L109" s="9"/>
      <c r="M109" s="9"/>
      <c r="N109" s="9"/>
      <c r="O109" s="9"/>
      <c r="P109" s="9"/>
      <c r="Q109" s="9"/>
      <c r="R109" s="9"/>
    </row>
    <row r="110" spans="2:18" x14ac:dyDescent="0.2">
      <c r="B110" s="127"/>
      <c r="C110" s="193" t="s">
        <v>369</v>
      </c>
      <c r="D110" s="138"/>
      <c r="E110" s="9"/>
      <c r="F110" s="9"/>
      <c r="G110" s="9"/>
      <c r="H110" s="9"/>
      <c r="I110" s="9"/>
      <c r="J110" s="9"/>
      <c r="K110" s="9"/>
      <c r="L110" s="9"/>
      <c r="M110" s="9"/>
      <c r="N110" s="9"/>
      <c r="O110" s="9"/>
      <c r="P110" s="9"/>
      <c r="Q110" s="9"/>
      <c r="R110" s="9"/>
    </row>
    <row r="111" spans="2:18" x14ac:dyDescent="0.2">
      <c r="B111" s="3">
        <v>4</v>
      </c>
      <c r="C111" s="277" t="s">
        <v>285</v>
      </c>
      <c r="D111" s="126" t="str">
        <f>IF(COUNTIF(D108:D110,"A")&gt;=1,"C",IF(COUNTIF(D108:D110,"A")&gt;0,"P"," "))</f>
        <v xml:space="preserve"> </v>
      </c>
      <c r="E111" s="126" t="str">
        <f t="shared" ref="E111:R111" si="26">IF(COUNTIF(E108:E110,"A")&gt;=1,"C",IF(COUNTIF(E108:E110,"A")&gt;0,"P"," "))</f>
        <v xml:space="preserve"> </v>
      </c>
      <c r="F111" s="126" t="str">
        <f t="shared" si="26"/>
        <v xml:space="preserve"> </v>
      </c>
      <c r="G111" s="126" t="str">
        <f t="shared" si="26"/>
        <v xml:space="preserve"> </v>
      </c>
      <c r="H111" s="126" t="str">
        <f t="shared" si="26"/>
        <v xml:space="preserve"> </v>
      </c>
      <c r="I111" s="126" t="str">
        <f t="shared" si="26"/>
        <v xml:space="preserve"> </v>
      </c>
      <c r="J111" s="126" t="str">
        <f t="shared" si="26"/>
        <v xml:space="preserve"> </v>
      </c>
      <c r="K111" s="126" t="str">
        <f t="shared" si="26"/>
        <v xml:space="preserve"> </v>
      </c>
      <c r="L111" s="126" t="str">
        <f t="shared" si="26"/>
        <v xml:space="preserve"> </v>
      </c>
      <c r="M111" s="126" t="str">
        <f t="shared" si="26"/>
        <v xml:space="preserve"> </v>
      </c>
      <c r="N111" s="126" t="str">
        <f t="shared" si="26"/>
        <v xml:space="preserve"> </v>
      </c>
      <c r="O111" s="126" t="str">
        <f t="shared" si="26"/>
        <v xml:space="preserve"> </v>
      </c>
      <c r="P111" s="126" t="str">
        <f t="shared" si="26"/>
        <v xml:space="preserve"> </v>
      </c>
      <c r="Q111" s="126" t="str">
        <f t="shared" si="26"/>
        <v xml:space="preserve"> </v>
      </c>
      <c r="R111" s="126" t="str">
        <f t="shared" si="26"/>
        <v xml:space="preserve"> </v>
      </c>
    </row>
    <row r="112" spans="2:18" x14ac:dyDescent="0.2">
      <c r="B112" s="127"/>
      <c r="C112" s="193" t="s">
        <v>370</v>
      </c>
      <c r="D112" s="138"/>
      <c r="E112" s="9"/>
      <c r="F112" s="9"/>
      <c r="G112" s="9"/>
      <c r="H112" s="9"/>
      <c r="I112" s="9"/>
      <c r="J112" s="9"/>
      <c r="K112" s="9"/>
      <c r="L112" s="9"/>
      <c r="M112" s="9"/>
      <c r="N112" s="9"/>
      <c r="O112" s="9"/>
      <c r="P112" s="9"/>
      <c r="Q112" s="9"/>
      <c r="R112" s="9"/>
    </row>
    <row r="113" spans="2:18" x14ac:dyDescent="0.2">
      <c r="B113" s="127"/>
      <c r="C113" s="193" t="s">
        <v>367</v>
      </c>
      <c r="D113" s="138"/>
      <c r="E113" s="9"/>
      <c r="F113" s="9"/>
      <c r="G113" s="9"/>
      <c r="H113" s="9"/>
      <c r="I113" s="9"/>
      <c r="J113" s="9"/>
      <c r="K113" s="9"/>
      <c r="L113" s="9"/>
      <c r="M113" s="9"/>
      <c r="N113" s="9"/>
      <c r="O113" s="9"/>
      <c r="P113" s="9"/>
      <c r="Q113" s="9"/>
      <c r="R113" s="9"/>
    </row>
    <row r="114" spans="2:18" x14ac:dyDescent="0.2">
      <c r="B114" s="127"/>
      <c r="C114" s="193" t="s">
        <v>371</v>
      </c>
      <c r="D114" s="138"/>
      <c r="E114" s="9"/>
      <c r="F114" s="9"/>
      <c r="G114" s="9"/>
      <c r="H114" s="9"/>
      <c r="I114" s="9"/>
      <c r="J114" s="9"/>
      <c r="K114" s="9"/>
      <c r="L114" s="9"/>
      <c r="M114" s="9"/>
      <c r="N114" s="9"/>
      <c r="O114" s="9"/>
      <c r="P114" s="9"/>
      <c r="Q114" s="9"/>
      <c r="R114" s="9"/>
    </row>
    <row r="115" spans="2:18" x14ac:dyDescent="0.2">
      <c r="B115" s="3">
        <v>5</v>
      </c>
      <c r="C115" s="277" t="s">
        <v>286</v>
      </c>
      <c r="D115" s="126" t="str">
        <f>IF(COUNTIF(D112:D114,"A")&gt;=1,"C",IF(COUNTIF(D112:D114,"A")&gt;0,"P"," "))</f>
        <v xml:space="preserve"> </v>
      </c>
      <c r="E115" s="126" t="str">
        <f t="shared" ref="E115:R115" si="27">IF(COUNTIF(E112:E114,"A")&gt;=1,"C",IF(COUNTIF(E112:E114,"A")&gt;0,"P"," "))</f>
        <v xml:space="preserve"> </v>
      </c>
      <c r="F115" s="126" t="str">
        <f t="shared" si="27"/>
        <v xml:space="preserve"> </v>
      </c>
      <c r="G115" s="126" t="str">
        <f t="shared" si="27"/>
        <v xml:space="preserve"> </v>
      </c>
      <c r="H115" s="126" t="str">
        <f t="shared" si="27"/>
        <v xml:space="preserve"> </v>
      </c>
      <c r="I115" s="126" t="str">
        <f t="shared" si="27"/>
        <v xml:space="preserve"> </v>
      </c>
      <c r="J115" s="126" t="str">
        <f t="shared" si="27"/>
        <v xml:space="preserve"> </v>
      </c>
      <c r="K115" s="126" t="str">
        <f t="shared" si="27"/>
        <v xml:space="preserve"> </v>
      </c>
      <c r="L115" s="126" t="str">
        <f t="shared" si="27"/>
        <v xml:space="preserve"> </v>
      </c>
      <c r="M115" s="126" t="str">
        <f t="shared" si="27"/>
        <v xml:space="preserve"> </v>
      </c>
      <c r="N115" s="126" t="str">
        <f t="shared" si="27"/>
        <v xml:space="preserve"> </v>
      </c>
      <c r="O115" s="126" t="str">
        <f t="shared" si="27"/>
        <v xml:space="preserve"> </v>
      </c>
      <c r="P115" s="126" t="str">
        <f t="shared" si="27"/>
        <v xml:space="preserve"> </v>
      </c>
      <c r="Q115" s="126" t="str">
        <f t="shared" si="27"/>
        <v xml:space="preserve"> </v>
      </c>
      <c r="R115" s="126" t="str">
        <f t="shared" si="27"/>
        <v xml:space="preserve"> </v>
      </c>
    </row>
    <row r="116" spans="2:18" x14ac:dyDescent="0.2">
      <c r="B116" s="127"/>
      <c r="C116" s="193" t="s">
        <v>372</v>
      </c>
      <c r="D116" s="138"/>
      <c r="E116" s="9"/>
      <c r="F116" s="9"/>
      <c r="G116" s="9"/>
      <c r="H116" s="9"/>
      <c r="I116" s="9"/>
      <c r="J116" s="9"/>
      <c r="K116" s="9"/>
      <c r="L116" s="9"/>
      <c r="M116" s="9"/>
      <c r="N116" s="9"/>
      <c r="O116" s="9"/>
      <c r="P116" s="9"/>
      <c r="Q116" s="9"/>
      <c r="R116" s="9"/>
    </row>
    <row r="117" spans="2:18" x14ac:dyDescent="0.2">
      <c r="B117" s="127"/>
      <c r="C117" s="193" t="s">
        <v>373</v>
      </c>
      <c r="D117" s="138"/>
      <c r="E117" s="9"/>
      <c r="F117" s="9"/>
      <c r="G117" s="9"/>
      <c r="H117" s="9"/>
      <c r="I117" s="9"/>
      <c r="J117" s="9"/>
      <c r="K117" s="9"/>
      <c r="L117" s="9"/>
      <c r="M117" s="9"/>
      <c r="N117" s="9"/>
      <c r="O117" s="9"/>
      <c r="P117" s="9"/>
      <c r="Q117" s="9"/>
      <c r="R117" s="9"/>
    </row>
    <row r="118" spans="2:18" x14ac:dyDescent="0.2">
      <c r="B118" s="127"/>
      <c r="C118" s="193" t="s">
        <v>374</v>
      </c>
      <c r="D118" s="138"/>
      <c r="E118" s="9"/>
      <c r="F118" s="9"/>
      <c r="G118" s="9"/>
      <c r="H118" s="9"/>
      <c r="I118" s="9"/>
      <c r="J118" s="9"/>
      <c r="K118" s="9"/>
      <c r="L118" s="9"/>
      <c r="M118" s="9"/>
      <c r="N118" s="9"/>
      <c r="O118" s="9"/>
      <c r="P118" s="9"/>
      <c r="Q118" s="9"/>
      <c r="R118" s="9"/>
    </row>
    <row r="119" spans="2:18" ht="1.5" customHeight="1" thickBot="1" x14ac:dyDescent="0.25">
      <c r="D119" s="126" t="str">
        <f>IF(COUNTIF(D116:D118,"A")&gt;=1,"C",IF(COUNTIF(D116:D118,"A")&gt;0,"P"," "))</f>
        <v xml:space="preserve"> </v>
      </c>
      <c r="E119" s="126" t="str">
        <f t="shared" ref="E119:R119" si="28">IF(COUNTIF(E116:E118,"A")&gt;=1,"C",IF(COUNTIF(E116:E118,"A")&gt;0,"P"," "))</f>
        <v xml:space="preserve"> </v>
      </c>
      <c r="F119" s="126" t="str">
        <f t="shared" si="28"/>
        <v xml:space="preserve"> </v>
      </c>
      <c r="G119" s="126" t="str">
        <f t="shared" si="28"/>
        <v xml:space="preserve"> </v>
      </c>
      <c r="H119" s="126" t="str">
        <f t="shared" si="28"/>
        <v xml:space="preserve"> </v>
      </c>
      <c r="I119" s="126" t="str">
        <f t="shared" si="28"/>
        <v xml:space="preserve"> </v>
      </c>
      <c r="J119" s="126" t="str">
        <f t="shared" si="28"/>
        <v xml:space="preserve"> </v>
      </c>
      <c r="K119" s="126" t="str">
        <f t="shared" si="28"/>
        <v xml:space="preserve"> </v>
      </c>
      <c r="L119" s="126" t="str">
        <f t="shared" si="28"/>
        <v xml:space="preserve"> </v>
      </c>
      <c r="M119" s="126" t="str">
        <f t="shared" si="28"/>
        <v xml:space="preserve"> </v>
      </c>
      <c r="N119" s="126" t="str">
        <f t="shared" si="28"/>
        <v xml:space="preserve"> </v>
      </c>
      <c r="O119" s="126" t="str">
        <f t="shared" si="28"/>
        <v xml:space="preserve"> </v>
      </c>
      <c r="P119" s="126" t="str">
        <f t="shared" si="28"/>
        <v xml:space="preserve"> </v>
      </c>
      <c r="Q119" s="126" t="str">
        <f t="shared" si="28"/>
        <v xml:space="preserve"> </v>
      </c>
      <c r="R119" s="126" t="str">
        <f t="shared" si="28"/>
        <v xml:space="preserve"> </v>
      </c>
    </row>
    <row r="120" spans="2:18" ht="13.5" thickBot="1" x14ac:dyDescent="0.25">
      <c r="C120" s="76" t="s">
        <v>28</v>
      </c>
      <c r="D120" s="96" t="str">
        <f>IF(COUNTIF(D103:D119,"C")&gt;4,"C",IF(COUNTIF(D103:D119,"C")&gt;0,"P"," "))</f>
        <v xml:space="preserve"> </v>
      </c>
      <c r="E120" s="96" t="str">
        <f t="shared" ref="E120:R120" si="29">IF(COUNTIF(E103:E119,"C")&gt;4,"C",IF(COUNTIF(E103:E119,"C")&gt;0,"P"," "))</f>
        <v xml:space="preserve"> </v>
      </c>
      <c r="F120" s="96" t="str">
        <f t="shared" si="29"/>
        <v xml:space="preserve"> </v>
      </c>
      <c r="G120" s="96" t="str">
        <f t="shared" si="29"/>
        <v xml:space="preserve"> </v>
      </c>
      <c r="H120" s="96" t="str">
        <f t="shared" si="29"/>
        <v xml:space="preserve"> </v>
      </c>
      <c r="I120" s="96" t="str">
        <f t="shared" si="29"/>
        <v xml:space="preserve"> </v>
      </c>
      <c r="J120" s="96" t="str">
        <f t="shared" si="29"/>
        <v xml:space="preserve"> </v>
      </c>
      <c r="K120" s="96" t="str">
        <f t="shared" si="29"/>
        <v xml:space="preserve"> </v>
      </c>
      <c r="L120" s="96" t="str">
        <f t="shared" si="29"/>
        <v xml:space="preserve"> </v>
      </c>
      <c r="M120" s="96" t="str">
        <f t="shared" si="29"/>
        <v xml:space="preserve"> </v>
      </c>
      <c r="N120" s="96" t="str">
        <f t="shared" si="29"/>
        <v xml:space="preserve"> </v>
      </c>
      <c r="O120" s="96" t="str">
        <f t="shared" si="29"/>
        <v xml:space="preserve"> </v>
      </c>
      <c r="P120" s="96" t="str">
        <f t="shared" si="29"/>
        <v xml:space="preserve"> </v>
      </c>
      <c r="Q120" s="96" t="str">
        <f t="shared" si="29"/>
        <v xml:space="preserve"> </v>
      </c>
      <c r="R120" s="96" t="str">
        <f t="shared" si="29"/>
        <v xml:space="preserve"> </v>
      </c>
    </row>
    <row r="121" spans="2:18" ht="15" x14ac:dyDescent="0.25">
      <c r="B121" s="124" t="s">
        <v>183</v>
      </c>
    </row>
    <row r="122" spans="2:18" x14ac:dyDescent="0.2">
      <c r="B122" s="3">
        <v>1</v>
      </c>
      <c r="C122" s="289" t="s">
        <v>287</v>
      </c>
    </row>
    <row r="123" spans="2:18" x14ac:dyDescent="0.2">
      <c r="B123" s="125"/>
      <c r="C123" s="193" t="s">
        <v>390</v>
      </c>
      <c r="D123" s="138"/>
      <c r="E123" s="9"/>
      <c r="F123" s="9"/>
      <c r="G123" s="9"/>
      <c r="H123" s="9"/>
      <c r="I123" s="9"/>
      <c r="J123" s="9"/>
      <c r="K123" s="9"/>
      <c r="L123" s="9"/>
      <c r="M123" s="9"/>
      <c r="N123" s="9"/>
      <c r="O123" s="9"/>
      <c r="P123" s="9"/>
      <c r="Q123" s="9"/>
      <c r="R123" s="9"/>
    </row>
    <row r="124" spans="2:18" x14ac:dyDescent="0.2">
      <c r="B124" s="125"/>
      <c r="C124" s="193" t="s">
        <v>391</v>
      </c>
      <c r="D124" s="138"/>
      <c r="E124" s="9"/>
      <c r="F124" s="9"/>
      <c r="G124" s="9"/>
      <c r="H124" s="9"/>
      <c r="I124" s="9"/>
      <c r="J124" s="9"/>
      <c r="K124" s="9"/>
      <c r="L124" s="9"/>
      <c r="M124" s="9"/>
      <c r="N124" s="9"/>
      <c r="O124" s="9"/>
      <c r="P124" s="9"/>
      <c r="Q124" s="9"/>
      <c r="R124" s="9"/>
    </row>
    <row r="125" spans="2:18" x14ac:dyDescent="0.2">
      <c r="B125" s="125"/>
      <c r="C125" s="193" t="s">
        <v>392</v>
      </c>
      <c r="D125" s="138"/>
      <c r="E125" s="9"/>
      <c r="F125" s="9"/>
      <c r="G125" s="9"/>
      <c r="H125" s="9"/>
      <c r="I125" s="9"/>
      <c r="J125" s="9"/>
      <c r="K125" s="9"/>
      <c r="L125" s="9"/>
      <c r="M125" s="9"/>
      <c r="N125" s="9"/>
      <c r="O125" s="9"/>
      <c r="P125" s="9"/>
      <c r="Q125" s="9"/>
      <c r="R125" s="9"/>
    </row>
    <row r="126" spans="2:18" x14ac:dyDescent="0.2">
      <c r="B126" s="3">
        <v>2</v>
      </c>
      <c r="C126" s="277" t="s">
        <v>288</v>
      </c>
      <c r="D126" s="126" t="str">
        <f>IF(COUNTIF(D123:D125,"A")&gt;=1,"C",IF(COUNTIF(D123:D125,"A")&gt;0,"P"," "))</f>
        <v xml:space="preserve"> </v>
      </c>
      <c r="E126" s="126" t="str">
        <f t="shared" ref="E126:R126" si="30">IF(COUNTIF(E123:E125,"A")&gt;=1,"C",IF(COUNTIF(E123:E125,"A")&gt;0,"P"," "))</f>
        <v xml:space="preserve"> </v>
      </c>
      <c r="F126" s="126" t="str">
        <f t="shared" si="30"/>
        <v xml:space="preserve"> </v>
      </c>
      <c r="G126" s="126" t="str">
        <f t="shared" si="30"/>
        <v xml:space="preserve"> </v>
      </c>
      <c r="H126" s="126" t="str">
        <f t="shared" si="30"/>
        <v xml:space="preserve"> </v>
      </c>
      <c r="I126" s="126" t="str">
        <f t="shared" si="30"/>
        <v xml:space="preserve"> </v>
      </c>
      <c r="J126" s="126" t="str">
        <f t="shared" si="30"/>
        <v xml:space="preserve"> </v>
      </c>
      <c r="K126" s="126" t="str">
        <f t="shared" si="30"/>
        <v xml:space="preserve"> </v>
      </c>
      <c r="L126" s="126" t="str">
        <f t="shared" si="30"/>
        <v xml:space="preserve"> </v>
      </c>
      <c r="M126" s="126" t="str">
        <f t="shared" si="30"/>
        <v xml:space="preserve"> </v>
      </c>
      <c r="N126" s="126" t="str">
        <f t="shared" si="30"/>
        <v xml:space="preserve"> </v>
      </c>
      <c r="O126" s="126" t="str">
        <f t="shared" si="30"/>
        <v xml:space="preserve"> </v>
      </c>
      <c r="P126" s="126" t="str">
        <f t="shared" si="30"/>
        <v xml:space="preserve"> </v>
      </c>
      <c r="Q126" s="126" t="str">
        <f t="shared" si="30"/>
        <v xml:space="preserve"> </v>
      </c>
      <c r="R126" s="126" t="str">
        <f t="shared" si="30"/>
        <v xml:space="preserve"> </v>
      </c>
    </row>
    <row r="127" spans="2:18" x14ac:dyDescent="0.2">
      <c r="B127" s="127"/>
      <c r="C127" s="193" t="s">
        <v>393</v>
      </c>
      <c r="D127" s="138"/>
      <c r="E127" s="9"/>
      <c r="F127" s="9"/>
      <c r="G127" s="9"/>
      <c r="H127" s="9"/>
      <c r="I127" s="9"/>
      <c r="J127" s="9"/>
      <c r="K127" s="9"/>
      <c r="L127" s="9"/>
      <c r="M127" s="9"/>
      <c r="N127" s="9"/>
      <c r="O127" s="9"/>
      <c r="P127" s="9"/>
      <c r="Q127" s="9"/>
      <c r="R127" s="9"/>
    </row>
    <row r="128" spans="2:18" x14ac:dyDescent="0.2">
      <c r="B128" s="127"/>
      <c r="C128" s="193" t="s">
        <v>395</v>
      </c>
      <c r="D128" s="138"/>
      <c r="E128" s="9"/>
      <c r="F128" s="9"/>
      <c r="G128" s="9"/>
      <c r="H128" s="9"/>
      <c r="I128" s="9"/>
      <c r="J128" s="9"/>
      <c r="K128" s="9"/>
      <c r="L128" s="9"/>
      <c r="M128" s="9"/>
      <c r="N128" s="9"/>
      <c r="O128" s="9"/>
      <c r="P128" s="9"/>
      <c r="Q128" s="9"/>
      <c r="R128" s="9"/>
    </row>
    <row r="129" spans="2:18" x14ac:dyDescent="0.2">
      <c r="B129" s="127"/>
      <c r="C129" s="193" t="s">
        <v>394</v>
      </c>
      <c r="D129" s="138"/>
      <c r="E129" s="9"/>
      <c r="F129" s="9"/>
      <c r="G129" s="9"/>
      <c r="H129" s="9"/>
      <c r="I129" s="9"/>
      <c r="J129" s="9"/>
      <c r="K129" s="9"/>
      <c r="L129" s="9"/>
      <c r="M129" s="9"/>
      <c r="N129" s="9"/>
      <c r="O129" s="9"/>
      <c r="P129" s="9"/>
      <c r="Q129" s="9"/>
      <c r="R129" s="9"/>
    </row>
    <row r="130" spans="2:18" x14ac:dyDescent="0.2">
      <c r="B130" s="3">
        <v>3</v>
      </c>
      <c r="C130" s="277" t="s">
        <v>289</v>
      </c>
      <c r="D130" s="126" t="str">
        <f>IF(COUNTIF(D127:D129,"A")&gt;=1,"C",IF(COUNTIF(D127:D129,"A")&gt;0,"P"," "))</f>
        <v xml:space="preserve"> </v>
      </c>
      <c r="E130" s="126" t="str">
        <f t="shared" ref="E130:R130" si="31">IF(COUNTIF(E127:E129,"A")&gt;=1,"C",IF(COUNTIF(E127:E129,"A")&gt;0,"P"," "))</f>
        <v xml:space="preserve"> </v>
      </c>
      <c r="F130" s="126" t="str">
        <f t="shared" si="31"/>
        <v xml:space="preserve"> </v>
      </c>
      <c r="G130" s="126" t="str">
        <f t="shared" si="31"/>
        <v xml:space="preserve"> </v>
      </c>
      <c r="H130" s="126" t="str">
        <f t="shared" si="31"/>
        <v xml:space="preserve"> </v>
      </c>
      <c r="I130" s="126" t="str">
        <f t="shared" si="31"/>
        <v xml:space="preserve"> </v>
      </c>
      <c r="J130" s="126" t="str">
        <f t="shared" si="31"/>
        <v xml:space="preserve"> </v>
      </c>
      <c r="K130" s="126" t="str">
        <f t="shared" si="31"/>
        <v xml:space="preserve"> </v>
      </c>
      <c r="L130" s="126" t="str">
        <f t="shared" si="31"/>
        <v xml:space="preserve"> </v>
      </c>
      <c r="M130" s="126" t="str">
        <f t="shared" si="31"/>
        <v xml:space="preserve"> </v>
      </c>
      <c r="N130" s="126" t="str">
        <f t="shared" si="31"/>
        <v xml:space="preserve"> </v>
      </c>
      <c r="O130" s="126" t="str">
        <f t="shared" si="31"/>
        <v xml:space="preserve"> </v>
      </c>
      <c r="P130" s="126" t="str">
        <f t="shared" si="31"/>
        <v xml:space="preserve"> </v>
      </c>
      <c r="Q130" s="126" t="str">
        <f t="shared" si="31"/>
        <v xml:space="preserve"> </v>
      </c>
      <c r="R130" s="126" t="str">
        <f t="shared" si="31"/>
        <v xml:space="preserve"> </v>
      </c>
    </row>
    <row r="131" spans="2:18" x14ac:dyDescent="0.2">
      <c r="B131" s="127"/>
      <c r="C131" s="193" t="s">
        <v>396</v>
      </c>
      <c r="D131" s="138"/>
      <c r="E131" s="9"/>
      <c r="F131" s="9"/>
      <c r="G131" s="9"/>
      <c r="H131" s="9"/>
      <c r="I131" s="9"/>
      <c r="J131" s="9"/>
      <c r="K131" s="9"/>
      <c r="L131" s="9"/>
      <c r="M131" s="9"/>
      <c r="N131" s="9"/>
      <c r="O131" s="9"/>
      <c r="P131" s="9"/>
      <c r="Q131" s="9"/>
      <c r="R131" s="9"/>
    </row>
    <row r="132" spans="2:18" x14ac:dyDescent="0.2">
      <c r="B132" s="127"/>
      <c r="C132" s="193" t="s">
        <v>397</v>
      </c>
      <c r="D132" s="138"/>
      <c r="E132" s="9"/>
      <c r="F132" s="9"/>
      <c r="G132" s="9"/>
      <c r="H132" s="9"/>
      <c r="I132" s="9"/>
      <c r="J132" s="9"/>
      <c r="K132" s="9"/>
      <c r="L132" s="9"/>
      <c r="M132" s="9"/>
      <c r="N132" s="9"/>
      <c r="O132" s="9"/>
      <c r="P132" s="9"/>
      <c r="Q132" s="9"/>
      <c r="R132" s="9"/>
    </row>
    <row r="133" spans="2:18" x14ac:dyDescent="0.2">
      <c r="B133" s="127"/>
      <c r="C133" s="193" t="s">
        <v>404</v>
      </c>
      <c r="D133" s="138"/>
      <c r="E133" s="9"/>
      <c r="F133" s="9"/>
      <c r="G133" s="9"/>
      <c r="H133" s="9"/>
      <c r="I133" s="9"/>
      <c r="J133" s="9"/>
      <c r="K133" s="9"/>
      <c r="L133" s="9"/>
      <c r="M133" s="9"/>
      <c r="N133" s="9"/>
      <c r="O133" s="9"/>
      <c r="P133" s="9"/>
      <c r="Q133" s="9"/>
      <c r="R133" s="9"/>
    </row>
    <row r="134" spans="2:18" x14ac:dyDescent="0.2">
      <c r="B134" s="3">
        <v>4</v>
      </c>
      <c r="C134" s="277" t="s">
        <v>290</v>
      </c>
      <c r="D134" s="126" t="str">
        <f>IF(COUNTIF(D131:D133,"A")&gt;=1,"C",IF(COUNTIF(D131:D133,"A")&gt;0,"P"," "))</f>
        <v xml:space="preserve"> </v>
      </c>
      <c r="E134" s="126" t="str">
        <f t="shared" ref="E134:R134" si="32">IF(COUNTIF(E131:E133,"A")&gt;=1,"C",IF(COUNTIF(E131:E133,"A")&gt;0,"P"," "))</f>
        <v xml:space="preserve"> </v>
      </c>
      <c r="F134" s="126" t="str">
        <f t="shared" si="32"/>
        <v xml:space="preserve"> </v>
      </c>
      <c r="G134" s="126" t="str">
        <f t="shared" si="32"/>
        <v xml:space="preserve"> </v>
      </c>
      <c r="H134" s="126" t="str">
        <f t="shared" si="32"/>
        <v xml:space="preserve"> </v>
      </c>
      <c r="I134" s="126" t="str">
        <f t="shared" si="32"/>
        <v xml:space="preserve"> </v>
      </c>
      <c r="J134" s="126" t="str">
        <f t="shared" si="32"/>
        <v xml:space="preserve"> </v>
      </c>
      <c r="K134" s="126" t="str">
        <f t="shared" si="32"/>
        <v xml:space="preserve"> </v>
      </c>
      <c r="L134" s="126" t="str">
        <f t="shared" si="32"/>
        <v xml:space="preserve"> </v>
      </c>
      <c r="M134" s="126" t="str">
        <f t="shared" si="32"/>
        <v xml:space="preserve"> </v>
      </c>
      <c r="N134" s="126" t="str">
        <f t="shared" si="32"/>
        <v xml:space="preserve"> </v>
      </c>
      <c r="O134" s="126" t="str">
        <f t="shared" si="32"/>
        <v xml:space="preserve"> </v>
      </c>
      <c r="P134" s="126" t="str">
        <f t="shared" si="32"/>
        <v xml:space="preserve"> </v>
      </c>
      <c r="Q134" s="126" t="str">
        <f t="shared" si="32"/>
        <v xml:space="preserve"> </v>
      </c>
      <c r="R134" s="126" t="str">
        <f t="shared" si="32"/>
        <v xml:space="preserve"> </v>
      </c>
    </row>
    <row r="135" spans="2:18" x14ac:dyDescent="0.2">
      <c r="B135" s="127"/>
      <c r="C135" s="193" t="s">
        <v>398</v>
      </c>
      <c r="D135" s="138"/>
      <c r="E135" s="9"/>
      <c r="F135" s="9"/>
      <c r="G135" s="9"/>
      <c r="H135" s="9" t="s">
        <v>27</v>
      </c>
      <c r="I135" s="9"/>
      <c r="J135" s="9"/>
      <c r="K135" s="9"/>
      <c r="L135" s="9"/>
      <c r="M135" s="9"/>
      <c r="N135" s="9"/>
      <c r="O135" s="9"/>
      <c r="P135" s="9"/>
      <c r="Q135" s="9"/>
      <c r="R135" s="9"/>
    </row>
    <row r="136" spans="2:18" x14ac:dyDescent="0.2">
      <c r="B136" s="127"/>
      <c r="C136" s="193" t="s">
        <v>399</v>
      </c>
      <c r="D136" s="138"/>
      <c r="E136" s="9"/>
      <c r="F136" s="9"/>
      <c r="G136" s="9"/>
      <c r="H136" s="9"/>
      <c r="I136" s="9"/>
      <c r="J136" s="9"/>
      <c r="K136" s="9"/>
      <c r="L136" s="9"/>
      <c r="M136" s="9"/>
      <c r="N136" s="9"/>
      <c r="O136" s="9"/>
      <c r="P136" s="9"/>
      <c r="Q136" s="9"/>
      <c r="R136" s="9"/>
    </row>
    <row r="137" spans="2:18" x14ac:dyDescent="0.2">
      <c r="B137" s="127"/>
      <c r="C137" s="193" t="s">
        <v>400</v>
      </c>
      <c r="D137" s="138"/>
      <c r="E137" s="9"/>
      <c r="F137" s="9"/>
      <c r="G137" s="9"/>
      <c r="H137" s="9"/>
      <c r="I137" s="9"/>
      <c r="J137" s="9"/>
      <c r="K137" s="9"/>
      <c r="L137" s="9"/>
      <c r="M137" s="9"/>
      <c r="N137" s="9"/>
      <c r="O137" s="9"/>
      <c r="P137" s="9"/>
      <c r="Q137" s="9"/>
      <c r="R137" s="9"/>
    </row>
    <row r="138" spans="2:18" x14ac:dyDescent="0.2">
      <c r="B138" s="3">
        <v>5</v>
      </c>
      <c r="C138" s="277" t="s">
        <v>291</v>
      </c>
      <c r="D138" s="126" t="str">
        <f>IF(COUNTIF(D135:D137,"A")&gt;=1,"C",IF(COUNTIF(D135:D137,"A")&gt;0,"P"," "))</f>
        <v xml:space="preserve"> </v>
      </c>
      <c r="E138" s="126" t="str">
        <f t="shared" ref="E138:R138" si="33">IF(COUNTIF(E135:E137,"A")&gt;=1,"C",IF(COUNTIF(E135:E137,"A")&gt;0,"P"," "))</f>
        <v xml:space="preserve"> </v>
      </c>
      <c r="F138" s="126" t="str">
        <f t="shared" si="33"/>
        <v xml:space="preserve"> </v>
      </c>
      <c r="G138" s="126" t="str">
        <f t="shared" si="33"/>
        <v xml:space="preserve"> </v>
      </c>
      <c r="H138" s="126" t="str">
        <f t="shared" si="33"/>
        <v xml:space="preserve"> </v>
      </c>
      <c r="I138" s="126" t="str">
        <f t="shared" si="33"/>
        <v xml:space="preserve"> </v>
      </c>
      <c r="J138" s="126" t="str">
        <f t="shared" si="33"/>
        <v xml:space="preserve"> </v>
      </c>
      <c r="K138" s="126" t="str">
        <f t="shared" si="33"/>
        <v xml:space="preserve"> </v>
      </c>
      <c r="L138" s="126" t="str">
        <f t="shared" si="33"/>
        <v xml:space="preserve"> </v>
      </c>
      <c r="M138" s="126" t="str">
        <f t="shared" si="33"/>
        <v xml:space="preserve"> </v>
      </c>
      <c r="N138" s="126" t="str">
        <f t="shared" si="33"/>
        <v xml:space="preserve"> </v>
      </c>
      <c r="O138" s="126" t="str">
        <f t="shared" si="33"/>
        <v xml:space="preserve"> </v>
      </c>
      <c r="P138" s="126" t="str">
        <f t="shared" si="33"/>
        <v xml:space="preserve"> </v>
      </c>
      <c r="Q138" s="126" t="str">
        <f t="shared" si="33"/>
        <v xml:space="preserve"> </v>
      </c>
      <c r="R138" s="126" t="str">
        <f t="shared" si="33"/>
        <v xml:space="preserve"> </v>
      </c>
    </row>
    <row r="139" spans="2:18" x14ac:dyDescent="0.2">
      <c r="B139" s="127"/>
      <c r="C139" s="193" t="s">
        <v>401</v>
      </c>
      <c r="D139" s="138"/>
      <c r="E139" s="9"/>
      <c r="F139" s="9"/>
      <c r="G139" s="9"/>
      <c r="H139" s="9"/>
      <c r="I139" s="9"/>
      <c r="J139" s="9"/>
      <c r="K139" s="9"/>
      <c r="L139" s="9"/>
      <c r="M139" s="9"/>
      <c r="N139" s="9"/>
      <c r="O139" s="9"/>
      <c r="P139" s="9"/>
      <c r="Q139" s="9"/>
      <c r="R139" s="9"/>
    </row>
    <row r="140" spans="2:18" x14ac:dyDescent="0.2">
      <c r="B140" s="127"/>
      <c r="C140" s="193" t="s">
        <v>402</v>
      </c>
      <c r="D140" s="138"/>
      <c r="E140" s="9"/>
      <c r="F140" s="9"/>
      <c r="G140" s="9"/>
      <c r="H140" s="9"/>
      <c r="I140" s="9"/>
      <c r="J140" s="9"/>
      <c r="K140" s="9"/>
      <c r="L140" s="9"/>
      <c r="M140" s="9"/>
      <c r="N140" s="9"/>
      <c r="O140" s="9"/>
      <c r="P140" s="9"/>
      <c r="Q140" s="9"/>
      <c r="R140" s="9"/>
    </row>
    <row r="141" spans="2:18" x14ac:dyDescent="0.2">
      <c r="B141" s="127"/>
      <c r="C141" s="193" t="s">
        <v>403</v>
      </c>
      <c r="D141" s="138"/>
      <c r="E141" s="9"/>
      <c r="F141" s="9"/>
      <c r="G141" s="9"/>
      <c r="H141" s="9"/>
      <c r="I141" s="9"/>
      <c r="J141" s="9"/>
      <c r="K141" s="9"/>
      <c r="L141" s="9"/>
      <c r="M141" s="9"/>
      <c r="N141" s="9"/>
      <c r="O141" s="9"/>
      <c r="P141" s="9"/>
      <c r="Q141" s="9"/>
      <c r="R141" s="9"/>
    </row>
    <row r="142" spans="2:18" ht="1.5" customHeight="1" thickBot="1" x14ac:dyDescent="0.25">
      <c r="D142" s="126" t="str">
        <f>IF(COUNTIF(D139:D141,"A")&gt;=1,"C",IF(COUNTIF(D139:D141,"A")&gt;0,"P"," "))</f>
        <v xml:space="preserve"> </v>
      </c>
      <c r="E142" s="126" t="str">
        <f t="shared" ref="E142:R142" si="34">IF(COUNTIF(E139:E141,"A")&gt;=1,"C",IF(COUNTIF(E139:E141,"A")&gt;0,"P"," "))</f>
        <v xml:space="preserve"> </v>
      </c>
      <c r="F142" s="126" t="str">
        <f t="shared" si="34"/>
        <v xml:space="preserve"> </v>
      </c>
      <c r="G142" s="126" t="str">
        <f t="shared" si="34"/>
        <v xml:space="preserve"> </v>
      </c>
      <c r="H142" s="126" t="str">
        <f t="shared" si="34"/>
        <v xml:space="preserve"> </v>
      </c>
      <c r="I142" s="126" t="str">
        <f t="shared" si="34"/>
        <v xml:space="preserve"> </v>
      </c>
      <c r="J142" s="126" t="str">
        <f t="shared" si="34"/>
        <v xml:space="preserve"> </v>
      </c>
      <c r="K142" s="126" t="str">
        <f t="shared" si="34"/>
        <v xml:space="preserve"> </v>
      </c>
      <c r="L142" s="126" t="str">
        <f t="shared" si="34"/>
        <v xml:space="preserve"> </v>
      </c>
      <c r="M142" s="126" t="str">
        <f t="shared" si="34"/>
        <v xml:space="preserve"> </v>
      </c>
      <c r="N142" s="126" t="str">
        <f t="shared" si="34"/>
        <v xml:space="preserve"> </v>
      </c>
      <c r="O142" s="126" t="str">
        <f t="shared" si="34"/>
        <v xml:space="preserve"> </v>
      </c>
      <c r="P142" s="126" t="str">
        <f t="shared" si="34"/>
        <v xml:space="preserve"> </v>
      </c>
      <c r="Q142" s="126" t="str">
        <f t="shared" si="34"/>
        <v xml:space="preserve"> </v>
      </c>
      <c r="R142" s="126" t="str">
        <f t="shared" si="34"/>
        <v xml:space="preserve"> </v>
      </c>
    </row>
    <row r="143" spans="2:18" ht="13.5" thickBot="1" x14ac:dyDescent="0.25">
      <c r="C143" s="76" t="s">
        <v>28</v>
      </c>
      <c r="D143" s="96" t="str">
        <f>IF(COUNTIF(D126:D142,"C")&gt;4,"C",IF(COUNTIF(D126:D142,"C")&gt;0,"P"," "))</f>
        <v xml:space="preserve"> </v>
      </c>
      <c r="E143" s="96" t="str">
        <f t="shared" ref="E143:R143" si="35">IF(COUNTIF(E126:E142,"C")&gt;4,"C",IF(COUNTIF(E126:E142,"C")&gt;0,"P"," "))</f>
        <v xml:space="preserve"> </v>
      </c>
      <c r="F143" s="96" t="str">
        <f t="shared" si="35"/>
        <v xml:space="preserve"> </v>
      </c>
      <c r="G143" s="96" t="str">
        <f t="shared" si="35"/>
        <v xml:space="preserve"> </v>
      </c>
      <c r="H143" s="96" t="str">
        <f t="shared" si="35"/>
        <v xml:space="preserve"> </v>
      </c>
      <c r="I143" s="96" t="str">
        <f t="shared" si="35"/>
        <v xml:space="preserve"> </v>
      </c>
      <c r="J143" s="96" t="str">
        <f t="shared" si="35"/>
        <v xml:space="preserve"> </v>
      </c>
      <c r="K143" s="96" t="str">
        <f t="shared" si="35"/>
        <v xml:space="preserve"> </v>
      </c>
      <c r="L143" s="96" t="str">
        <f t="shared" si="35"/>
        <v xml:space="preserve"> </v>
      </c>
      <c r="M143" s="96" t="str">
        <f t="shared" si="35"/>
        <v xml:space="preserve"> </v>
      </c>
      <c r="N143" s="96" t="str">
        <f t="shared" si="35"/>
        <v xml:space="preserve"> </v>
      </c>
      <c r="O143" s="96" t="str">
        <f t="shared" si="35"/>
        <v xml:space="preserve"> </v>
      </c>
      <c r="P143" s="96" t="str">
        <f t="shared" si="35"/>
        <v xml:space="preserve"> </v>
      </c>
      <c r="Q143" s="96" t="str">
        <f t="shared" si="35"/>
        <v xml:space="preserve"> </v>
      </c>
      <c r="R143" s="96" t="str">
        <f t="shared" si="35"/>
        <v xml:space="preserve"> </v>
      </c>
    </row>
    <row r="144" spans="2:18" ht="15" x14ac:dyDescent="0.25">
      <c r="B144" s="124" t="s">
        <v>184</v>
      </c>
    </row>
    <row r="145" spans="2:18" x14ac:dyDescent="0.2">
      <c r="B145" s="3">
        <v>1</v>
      </c>
      <c r="C145" s="289" t="s">
        <v>292</v>
      </c>
      <c r="D145" s="364"/>
    </row>
    <row r="146" spans="2:18" x14ac:dyDescent="0.2">
      <c r="B146" s="125"/>
      <c r="C146" s="193" t="s">
        <v>405</v>
      </c>
      <c r="D146" s="138"/>
      <c r="E146" s="9"/>
      <c r="F146" s="9"/>
      <c r="G146" s="9"/>
      <c r="H146" s="9"/>
      <c r="I146" s="9"/>
      <c r="J146" s="9"/>
      <c r="K146" s="9"/>
      <c r="L146" s="9"/>
      <c r="M146" s="9"/>
      <c r="N146" s="9"/>
      <c r="O146" s="9"/>
      <c r="P146" s="9"/>
      <c r="Q146" s="9"/>
      <c r="R146" s="9"/>
    </row>
    <row r="147" spans="2:18" x14ac:dyDescent="0.2">
      <c r="B147" s="125"/>
      <c r="C147" s="193" t="s">
        <v>406</v>
      </c>
      <c r="D147" s="138"/>
      <c r="E147" s="9"/>
      <c r="F147" s="9"/>
      <c r="G147" s="9"/>
      <c r="H147" s="9"/>
      <c r="I147" s="9"/>
      <c r="J147" s="9"/>
      <c r="K147" s="9"/>
      <c r="L147" s="9"/>
      <c r="M147" s="9"/>
      <c r="N147" s="9"/>
      <c r="O147" s="9"/>
      <c r="P147" s="9"/>
      <c r="Q147" s="9"/>
      <c r="R147" s="9"/>
    </row>
    <row r="148" spans="2:18" x14ac:dyDescent="0.2">
      <c r="B148" s="125"/>
      <c r="C148" s="193" t="s">
        <v>407</v>
      </c>
      <c r="D148" s="138"/>
      <c r="E148" s="9"/>
      <c r="F148" s="9"/>
      <c r="G148" s="9"/>
      <c r="H148" s="9"/>
      <c r="I148" s="9"/>
      <c r="J148" s="9"/>
      <c r="K148" s="9"/>
      <c r="L148" s="9"/>
      <c r="M148" s="9"/>
      <c r="N148" s="9"/>
      <c r="O148" s="9"/>
      <c r="P148" s="9"/>
      <c r="Q148" s="9"/>
      <c r="R148" s="9"/>
    </row>
    <row r="149" spans="2:18" x14ac:dyDescent="0.2">
      <c r="B149" s="3">
        <v>2</v>
      </c>
      <c r="C149" s="277" t="s">
        <v>293</v>
      </c>
      <c r="D149" s="126" t="str">
        <f>IF(COUNTIF(D146:D148,"A")&gt;=1,"C",IF(COUNTIF(D146:D148,"A")&gt;0,"P"," "))</f>
        <v xml:space="preserve"> </v>
      </c>
      <c r="E149" s="126" t="str">
        <f t="shared" ref="E149:R149" si="36">IF(COUNTIF(E146:E148,"A")&gt;=1,"C",IF(COUNTIF(E146:E148,"A")&gt;0,"P"," "))</f>
        <v xml:space="preserve"> </v>
      </c>
      <c r="F149" s="126" t="str">
        <f t="shared" si="36"/>
        <v xml:space="preserve"> </v>
      </c>
      <c r="G149" s="126" t="str">
        <f t="shared" si="36"/>
        <v xml:space="preserve"> </v>
      </c>
      <c r="H149" s="126" t="str">
        <f t="shared" si="36"/>
        <v xml:space="preserve"> </v>
      </c>
      <c r="I149" s="126" t="str">
        <f t="shared" si="36"/>
        <v xml:space="preserve"> </v>
      </c>
      <c r="J149" s="126" t="str">
        <f t="shared" si="36"/>
        <v xml:space="preserve"> </v>
      </c>
      <c r="K149" s="126" t="str">
        <f t="shared" si="36"/>
        <v xml:space="preserve"> </v>
      </c>
      <c r="L149" s="126" t="str">
        <f t="shared" si="36"/>
        <v xml:space="preserve"> </v>
      </c>
      <c r="M149" s="126" t="str">
        <f t="shared" si="36"/>
        <v xml:space="preserve"> </v>
      </c>
      <c r="N149" s="126" t="str">
        <f t="shared" si="36"/>
        <v xml:space="preserve"> </v>
      </c>
      <c r="O149" s="126" t="str">
        <f t="shared" si="36"/>
        <v xml:space="preserve"> </v>
      </c>
      <c r="P149" s="126" t="str">
        <f t="shared" si="36"/>
        <v xml:space="preserve"> </v>
      </c>
      <c r="Q149" s="126" t="str">
        <f t="shared" si="36"/>
        <v xml:space="preserve"> </v>
      </c>
      <c r="R149" s="126" t="str">
        <f t="shared" si="36"/>
        <v xml:space="preserve"> </v>
      </c>
    </row>
    <row r="150" spans="2:18" x14ac:dyDescent="0.2">
      <c r="B150" s="127"/>
      <c r="C150" s="193" t="s">
        <v>408</v>
      </c>
      <c r="D150" s="138"/>
      <c r="E150" s="9"/>
      <c r="F150" s="9"/>
      <c r="G150" s="9"/>
      <c r="H150" s="9"/>
      <c r="I150" s="9"/>
      <c r="J150" s="9"/>
      <c r="K150" s="9"/>
      <c r="L150" s="9"/>
      <c r="M150" s="9"/>
      <c r="N150" s="9"/>
      <c r="O150" s="9"/>
      <c r="P150" s="9"/>
      <c r="Q150" s="9"/>
      <c r="R150" s="9"/>
    </row>
    <row r="151" spans="2:18" x14ac:dyDescent="0.2">
      <c r="B151" s="127"/>
      <c r="C151" s="193" t="s">
        <v>410</v>
      </c>
      <c r="D151" s="138"/>
      <c r="E151" s="9"/>
      <c r="F151" s="9"/>
      <c r="G151" s="9"/>
      <c r="H151" s="9"/>
      <c r="I151" s="9"/>
      <c r="J151" s="9"/>
      <c r="K151" s="9"/>
      <c r="L151" s="9"/>
      <c r="M151" s="9"/>
      <c r="N151" s="9"/>
      <c r="O151" s="9"/>
      <c r="P151" s="9"/>
      <c r="Q151" s="9"/>
      <c r="R151" s="9"/>
    </row>
    <row r="152" spans="2:18" x14ac:dyDescent="0.2">
      <c r="B152" s="127"/>
      <c r="C152" s="193" t="s">
        <v>409</v>
      </c>
      <c r="D152" s="138"/>
      <c r="E152" s="9"/>
      <c r="F152" s="9"/>
      <c r="G152" s="9"/>
      <c r="H152" s="9"/>
      <c r="I152" s="9"/>
      <c r="J152" s="9"/>
      <c r="K152" s="9"/>
      <c r="L152" s="9"/>
      <c r="M152" s="9"/>
      <c r="N152" s="9"/>
      <c r="O152" s="9"/>
      <c r="P152" s="9"/>
      <c r="Q152" s="9"/>
      <c r="R152" s="9"/>
    </row>
    <row r="153" spans="2:18" x14ac:dyDescent="0.2">
      <c r="B153" s="3">
        <v>3</v>
      </c>
      <c r="C153" s="277" t="s">
        <v>294</v>
      </c>
      <c r="D153" s="126" t="str">
        <f>IF(COUNTIF(D150:D152,"A")&gt;=1,"C",IF(COUNTIF(D150:D152,"A")&gt;0,"P"," "))</f>
        <v xml:space="preserve"> </v>
      </c>
      <c r="E153" s="126" t="str">
        <f t="shared" ref="E153:R153" si="37">IF(COUNTIF(E150:E152,"A")&gt;=1,"C",IF(COUNTIF(E150:E152,"A")&gt;0,"P"," "))</f>
        <v xml:space="preserve"> </v>
      </c>
      <c r="F153" s="126" t="str">
        <f t="shared" si="37"/>
        <v xml:space="preserve"> </v>
      </c>
      <c r="G153" s="126" t="str">
        <f t="shared" si="37"/>
        <v xml:space="preserve"> </v>
      </c>
      <c r="H153" s="126" t="str">
        <f t="shared" si="37"/>
        <v xml:space="preserve"> </v>
      </c>
      <c r="I153" s="126" t="str">
        <f t="shared" si="37"/>
        <v xml:space="preserve"> </v>
      </c>
      <c r="J153" s="126" t="str">
        <f t="shared" si="37"/>
        <v xml:space="preserve"> </v>
      </c>
      <c r="K153" s="126" t="str">
        <f t="shared" si="37"/>
        <v xml:space="preserve"> </v>
      </c>
      <c r="L153" s="126" t="str">
        <f t="shared" si="37"/>
        <v xml:space="preserve"> </v>
      </c>
      <c r="M153" s="126" t="str">
        <f t="shared" si="37"/>
        <v xml:space="preserve"> </v>
      </c>
      <c r="N153" s="126" t="str">
        <f t="shared" si="37"/>
        <v xml:space="preserve"> </v>
      </c>
      <c r="O153" s="126" t="str">
        <f t="shared" si="37"/>
        <v xml:space="preserve"> </v>
      </c>
      <c r="P153" s="126" t="str">
        <f t="shared" si="37"/>
        <v xml:space="preserve"> </v>
      </c>
      <c r="Q153" s="126" t="str">
        <f t="shared" si="37"/>
        <v xml:space="preserve"> </v>
      </c>
      <c r="R153" s="126" t="str">
        <f t="shared" si="37"/>
        <v xml:space="preserve"> </v>
      </c>
    </row>
    <row r="154" spans="2:18" x14ac:dyDescent="0.2">
      <c r="B154" s="127"/>
      <c r="C154" s="193" t="s">
        <v>411</v>
      </c>
      <c r="D154" s="138"/>
      <c r="E154" s="9"/>
      <c r="F154" s="9"/>
      <c r="G154" s="9"/>
      <c r="H154" s="9"/>
      <c r="I154" s="9"/>
      <c r="J154" s="9"/>
      <c r="K154" s="9"/>
      <c r="L154" s="9"/>
      <c r="M154" s="9"/>
      <c r="N154" s="9"/>
      <c r="O154" s="9"/>
      <c r="P154" s="9"/>
      <c r="Q154" s="9"/>
      <c r="R154" s="9"/>
    </row>
    <row r="155" spans="2:18" x14ac:dyDescent="0.2">
      <c r="B155" s="127"/>
      <c r="C155" s="193" t="s">
        <v>412</v>
      </c>
      <c r="D155" s="138"/>
      <c r="E155" s="9"/>
      <c r="F155" s="9"/>
      <c r="G155" s="9"/>
      <c r="H155" s="9"/>
      <c r="I155" s="9"/>
      <c r="J155" s="9"/>
      <c r="K155" s="9"/>
      <c r="L155" s="9"/>
      <c r="M155" s="9"/>
      <c r="N155" s="9"/>
      <c r="O155" s="9"/>
      <c r="P155" s="9"/>
      <c r="Q155" s="9"/>
      <c r="R155" s="9"/>
    </row>
    <row r="156" spans="2:18" x14ac:dyDescent="0.2">
      <c r="B156" s="127"/>
      <c r="C156" s="193" t="s">
        <v>413</v>
      </c>
      <c r="D156" s="138"/>
      <c r="E156" s="9"/>
      <c r="F156" s="9"/>
      <c r="G156" s="9"/>
      <c r="H156" s="9"/>
      <c r="I156" s="9"/>
      <c r="J156" s="9"/>
      <c r="K156" s="9"/>
      <c r="L156" s="9"/>
      <c r="M156" s="9"/>
      <c r="N156" s="9"/>
      <c r="O156" s="9"/>
      <c r="P156" s="9"/>
      <c r="Q156" s="9"/>
      <c r="R156" s="9"/>
    </row>
    <row r="157" spans="2:18" x14ac:dyDescent="0.2">
      <c r="B157" s="3">
        <v>4</v>
      </c>
      <c r="C157" s="277" t="s">
        <v>295</v>
      </c>
      <c r="D157" s="126" t="str">
        <f>IF(COUNTIF(D154:D156,"A")&gt;=1,"C",IF(COUNTIF(D154:D156,"A")&gt;0,"P"," "))</f>
        <v xml:space="preserve"> </v>
      </c>
      <c r="E157" s="126" t="str">
        <f t="shared" ref="E157:R157" si="38">IF(COUNTIF(E154:E156,"A")&gt;=1,"C",IF(COUNTIF(E154:E156,"A")&gt;0,"P"," "))</f>
        <v xml:space="preserve"> </v>
      </c>
      <c r="F157" s="126" t="str">
        <f t="shared" si="38"/>
        <v xml:space="preserve"> </v>
      </c>
      <c r="G157" s="126" t="str">
        <f t="shared" si="38"/>
        <v xml:space="preserve"> </v>
      </c>
      <c r="H157" s="126" t="str">
        <f t="shared" si="38"/>
        <v xml:space="preserve"> </v>
      </c>
      <c r="I157" s="126" t="str">
        <f t="shared" si="38"/>
        <v xml:space="preserve"> </v>
      </c>
      <c r="J157" s="126" t="str">
        <f t="shared" si="38"/>
        <v xml:space="preserve"> </v>
      </c>
      <c r="K157" s="126" t="str">
        <f t="shared" si="38"/>
        <v xml:space="preserve"> </v>
      </c>
      <c r="L157" s="126" t="str">
        <f t="shared" si="38"/>
        <v xml:space="preserve"> </v>
      </c>
      <c r="M157" s="126" t="str">
        <f t="shared" si="38"/>
        <v xml:space="preserve"> </v>
      </c>
      <c r="N157" s="126" t="str">
        <f t="shared" si="38"/>
        <v xml:space="preserve"> </v>
      </c>
      <c r="O157" s="126" t="str">
        <f t="shared" si="38"/>
        <v xml:space="preserve"> </v>
      </c>
      <c r="P157" s="126" t="str">
        <f t="shared" si="38"/>
        <v xml:space="preserve"> </v>
      </c>
      <c r="Q157" s="126" t="str">
        <f t="shared" si="38"/>
        <v xml:space="preserve"> </v>
      </c>
      <c r="R157" s="126" t="str">
        <f t="shared" si="38"/>
        <v xml:space="preserve"> </v>
      </c>
    </row>
    <row r="158" spans="2:18" x14ac:dyDescent="0.2">
      <c r="B158" s="127"/>
      <c r="C158" s="193" t="s">
        <v>414</v>
      </c>
      <c r="D158" s="138"/>
      <c r="E158" s="9"/>
      <c r="F158" s="9"/>
      <c r="G158" s="9"/>
      <c r="H158" s="9"/>
      <c r="I158" s="9"/>
      <c r="J158" s="9"/>
      <c r="K158" s="9"/>
      <c r="L158" s="9"/>
      <c r="M158" s="9"/>
      <c r="N158" s="9"/>
      <c r="O158" s="9"/>
      <c r="P158" s="9"/>
      <c r="Q158" s="9"/>
      <c r="R158" s="9"/>
    </row>
    <row r="159" spans="2:18" x14ac:dyDescent="0.2">
      <c r="B159" s="127"/>
      <c r="C159" s="193" t="s">
        <v>415</v>
      </c>
      <c r="D159" s="138"/>
      <c r="E159" s="9"/>
      <c r="F159" s="9"/>
      <c r="G159" s="9"/>
      <c r="H159" s="9"/>
      <c r="I159" s="9"/>
      <c r="J159" s="9"/>
      <c r="K159" s="9"/>
      <c r="L159" s="9"/>
      <c r="M159" s="9"/>
      <c r="N159" s="9"/>
      <c r="O159" s="9"/>
      <c r="P159" s="9"/>
      <c r="Q159" s="9"/>
      <c r="R159" s="9"/>
    </row>
    <row r="160" spans="2:18" x14ac:dyDescent="0.2">
      <c r="B160" s="127"/>
      <c r="C160" s="193" t="s">
        <v>416</v>
      </c>
      <c r="D160" s="138"/>
      <c r="E160" s="9"/>
      <c r="F160" s="9"/>
      <c r="G160" s="9"/>
      <c r="H160" s="9"/>
      <c r="I160" s="9"/>
      <c r="J160" s="9"/>
      <c r="K160" s="9"/>
      <c r="L160" s="9"/>
      <c r="M160" s="9"/>
      <c r="N160" s="9"/>
      <c r="O160" s="9"/>
      <c r="P160" s="9"/>
      <c r="Q160" s="9"/>
      <c r="R160" s="9"/>
    </row>
    <row r="161" spans="1:18" x14ac:dyDescent="0.2">
      <c r="B161" s="3">
        <v>5</v>
      </c>
      <c r="C161" s="277" t="s">
        <v>296</v>
      </c>
      <c r="D161" s="126" t="str">
        <f>IF(COUNTIF(D158:D160,"A")&gt;=1,"C",IF(COUNTIF(D158:D160,"A")&gt;0,"P"," "))</f>
        <v xml:space="preserve"> </v>
      </c>
      <c r="E161" s="126" t="str">
        <f t="shared" ref="E161:R161" si="39">IF(COUNTIF(E158:E160,"A")&gt;=1,"C",IF(COUNTIF(E158:E160,"A")&gt;0,"P"," "))</f>
        <v xml:space="preserve"> </v>
      </c>
      <c r="F161" s="126" t="str">
        <f t="shared" si="39"/>
        <v xml:space="preserve"> </v>
      </c>
      <c r="G161" s="126" t="str">
        <f t="shared" si="39"/>
        <v xml:space="preserve"> </v>
      </c>
      <c r="H161" s="126" t="str">
        <f t="shared" si="39"/>
        <v xml:space="preserve"> </v>
      </c>
      <c r="I161" s="126" t="str">
        <f t="shared" si="39"/>
        <v xml:space="preserve"> </v>
      </c>
      <c r="J161" s="126" t="str">
        <f t="shared" si="39"/>
        <v xml:space="preserve"> </v>
      </c>
      <c r="K161" s="126" t="str">
        <f t="shared" si="39"/>
        <v xml:space="preserve"> </v>
      </c>
      <c r="L161" s="126" t="str">
        <f t="shared" si="39"/>
        <v xml:space="preserve"> </v>
      </c>
      <c r="M161" s="126" t="str">
        <f t="shared" si="39"/>
        <v xml:space="preserve"> </v>
      </c>
      <c r="N161" s="126" t="str">
        <f t="shared" si="39"/>
        <v xml:space="preserve"> </v>
      </c>
      <c r="O161" s="126" t="str">
        <f t="shared" si="39"/>
        <v xml:space="preserve"> </v>
      </c>
      <c r="P161" s="126" t="str">
        <f t="shared" si="39"/>
        <v xml:space="preserve"> </v>
      </c>
      <c r="Q161" s="126" t="str">
        <f t="shared" si="39"/>
        <v xml:space="preserve"> </v>
      </c>
      <c r="R161" s="126" t="str">
        <f t="shared" si="39"/>
        <v xml:space="preserve"> </v>
      </c>
    </row>
    <row r="162" spans="1:18" x14ac:dyDescent="0.2">
      <c r="B162" s="127"/>
      <c r="C162" s="193" t="s">
        <v>417</v>
      </c>
      <c r="D162" s="138"/>
      <c r="E162" s="9"/>
      <c r="F162" s="9"/>
      <c r="G162" s="9"/>
      <c r="H162" s="9"/>
      <c r="I162" s="9"/>
      <c r="J162" s="9"/>
      <c r="K162" s="9"/>
      <c r="L162" s="9"/>
      <c r="M162" s="9"/>
      <c r="N162" s="9"/>
      <c r="O162" s="9"/>
      <c r="P162" s="9"/>
      <c r="Q162" s="9"/>
      <c r="R162" s="9"/>
    </row>
    <row r="163" spans="1:18" x14ac:dyDescent="0.2">
      <c r="B163" s="127"/>
      <c r="C163" s="193" t="s">
        <v>418</v>
      </c>
      <c r="D163" s="138"/>
      <c r="E163" s="9"/>
      <c r="F163" s="9"/>
      <c r="G163" s="9"/>
      <c r="H163" s="9"/>
      <c r="I163" s="9"/>
      <c r="J163" s="9"/>
      <c r="K163" s="9"/>
      <c r="L163" s="9"/>
      <c r="M163" s="9"/>
      <c r="N163" s="9"/>
      <c r="O163" s="9"/>
      <c r="P163" s="9"/>
      <c r="Q163" s="9"/>
      <c r="R163" s="9"/>
    </row>
    <row r="164" spans="1:18" x14ac:dyDescent="0.2">
      <c r="B164" s="127"/>
      <c r="C164" s="193" t="s">
        <v>419</v>
      </c>
      <c r="D164" s="138"/>
      <c r="E164" s="9"/>
      <c r="F164" s="9"/>
      <c r="G164" s="9"/>
      <c r="H164" s="9"/>
      <c r="I164" s="9"/>
      <c r="J164" s="9"/>
      <c r="K164" s="9"/>
      <c r="L164" s="9"/>
      <c r="M164" s="9"/>
      <c r="N164" s="9"/>
      <c r="O164" s="9"/>
      <c r="P164" s="9"/>
      <c r="Q164" s="9"/>
      <c r="R164" s="9"/>
    </row>
    <row r="165" spans="1:18" ht="1.5" customHeight="1" thickBot="1" x14ac:dyDescent="0.25">
      <c r="D165" s="126" t="str">
        <f>IF(COUNTIF(D162:D164,"A")&gt;=1,"C",IF(COUNTIF(D162:D164,"A")&gt;0,"P"," "))</f>
        <v xml:space="preserve"> </v>
      </c>
      <c r="E165" s="126" t="str">
        <f t="shared" ref="E165:R165" si="40">IF(COUNTIF(E162:E164,"A")&gt;=1,"C",IF(COUNTIF(E162:E164,"A")&gt;0,"P"," "))</f>
        <v xml:space="preserve"> </v>
      </c>
      <c r="F165" s="126" t="str">
        <f t="shared" si="40"/>
        <v xml:space="preserve"> </v>
      </c>
      <c r="G165" s="126" t="str">
        <f t="shared" si="40"/>
        <v xml:space="preserve"> </v>
      </c>
      <c r="H165" s="126" t="str">
        <f t="shared" si="40"/>
        <v xml:space="preserve"> </v>
      </c>
      <c r="I165" s="126" t="str">
        <f t="shared" si="40"/>
        <v xml:space="preserve"> </v>
      </c>
      <c r="J165" s="126" t="str">
        <f t="shared" si="40"/>
        <v xml:space="preserve"> </v>
      </c>
      <c r="K165" s="126" t="str">
        <f t="shared" si="40"/>
        <v xml:space="preserve"> </v>
      </c>
      <c r="L165" s="126" t="str">
        <f t="shared" si="40"/>
        <v xml:space="preserve"> </v>
      </c>
      <c r="M165" s="126" t="str">
        <f t="shared" si="40"/>
        <v xml:space="preserve"> </v>
      </c>
      <c r="N165" s="126" t="str">
        <f t="shared" si="40"/>
        <v xml:space="preserve"> </v>
      </c>
      <c r="O165" s="126" t="str">
        <f t="shared" si="40"/>
        <v xml:space="preserve"> </v>
      </c>
      <c r="P165" s="126" t="str">
        <f t="shared" si="40"/>
        <v xml:space="preserve"> </v>
      </c>
      <c r="Q165" s="126" t="str">
        <f t="shared" si="40"/>
        <v xml:space="preserve"> </v>
      </c>
      <c r="R165" s="126" t="str">
        <f t="shared" si="40"/>
        <v xml:space="preserve"> </v>
      </c>
    </row>
    <row r="166" spans="1:18" ht="13.5" thickBot="1" x14ac:dyDescent="0.25">
      <c r="C166" s="76" t="s">
        <v>28</v>
      </c>
      <c r="D166" s="96" t="str">
        <f>IF(COUNTIF(D149:D165,"C")&gt;4,"C",IF(COUNTIF(D149:D165,"C")&gt;0,"P"," "))</f>
        <v xml:space="preserve"> </v>
      </c>
      <c r="E166" s="96" t="str">
        <f t="shared" ref="E166:R166" si="41">IF(COUNTIF(E149:E165,"C")&gt;4,"C",IF(COUNTIF(E149:E165,"C")&gt;0,"P"," "))</f>
        <v xml:space="preserve"> </v>
      </c>
      <c r="F166" s="96" t="str">
        <f t="shared" si="41"/>
        <v xml:space="preserve"> </v>
      </c>
      <c r="G166" s="96" t="str">
        <f t="shared" si="41"/>
        <v xml:space="preserve"> </v>
      </c>
      <c r="H166" s="96" t="str">
        <f t="shared" si="41"/>
        <v xml:space="preserve"> </v>
      </c>
      <c r="I166" s="96" t="str">
        <f t="shared" si="41"/>
        <v xml:space="preserve"> </v>
      </c>
      <c r="J166" s="96" t="str">
        <f t="shared" si="41"/>
        <v xml:space="preserve"> </v>
      </c>
      <c r="K166" s="96" t="str">
        <f t="shared" si="41"/>
        <v xml:space="preserve"> </v>
      </c>
      <c r="L166" s="96" t="str">
        <f t="shared" si="41"/>
        <v xml:space="preserve"> </v>
      </c>
      <c r="M166" s="96" t="str">
        <f t="shared" si="41"/>
        <v xml:space="preserve"> </v>
      </c>
      <c r="N166" s="96" t="str">
        <f t="shared" si="41"/>
        <v xml:space="preserve"> </v>
      </c>
      <c r="O166" s="96" t="str">
        <f t="shared" si="41"/>
        <v xml:space="preserve"> </v>
      </c>
      <c r="P166" s="96" t="str">
        <f t="shared" si="41"/>
        <v xml:space="preserve"> </v>
      </c>
      <c r="Q166" s="96" t="str">
        <f t="shared" si="41"/>
        <v xml:space="preserve"> </v>
      </c>
      <c r="R166" s="96" t="str">
        <f t="shared" si="41"/>
        <v xml:space="preserve"> </v>
      </c>
    </row>
    <row r="167" spans="1:18" ht="18" x14ac:dyDescent="0.2">
      <c r="A167" s="439" t="s">
        <v>106</v>
      </c>
      <c r="B167" s="440"/>
      <c r="C167" s="440"/>
      <c r="D167" s="440"/>
      <c r="E167" s="440"/>
      <c r="F167" s="440"/>
      <c r="G167" s="440"/>
      <c r="H167" s="440"/>
      <c r="I167" s="440"/>
      <c r="J167" s="440"/>
      <c r="K167" s="440"/>
      <c r="L167" s="440"/>
      <c r="M167" s="440"/>
      <c r="N167" s="440"/>
      <c r="O167" s="440"/>
      <c r="P167" s="440"/>
      <c r="Q167" s="440"/>
      <c r="R167" s="440"/>
    </row>
    <row r="168" spans="1:18" ht="15" x14ac:dyDescent="0.25">
      <c r="B168" s="124" t="s">
        <v>185</v>
      </c>
    </row>
    <row r="169" spans="1:18" x14ac:dyDescent="0.2">
      <c r="B169" s="3">
        <v>1</v>
      </c>
      <c r="C169" s="283" t="s">
        <v>297</v>
      </c>
    </row>
    <row r="170" spans="1:18" x14ac:dyDescent="0.2">
      <c r="B170" s="125"/>
      <c r="C170" s="193" t="s">
        <v>375</v>
      </c>
      <c r="D170" s="138"/>
      <c r="E170" s="9"/>
      <c r="F170" s="9"/>
      <c r="G170" s="9"/>
      <c r="H170" s="9"/>
      <c r="I170" s="9"/>
      <c r="J170" s="9"/>
      <c r="K170" s="9"/>
      <c r="L170" s="9"/>
      <c r="M170" s="9"/>
      <c r="N170" s="9"/>
      <c r="O170" s="9"/>
      <c r="P170" s="9"/>
      <c r="Q170" s="9"/>
      <c r="R170" s="9"/>
    </row>
    <row r="171" spans="1:18" x14ac:dyDescent="0.2">
      <c r="B171" s="125"/>
      <c r="C171" s="193" t="s">
        <v>376</v>
      </c>
      <c r="D171" s="138"/>
      <c r="E171" s="9"/>
      <c r="F171" s="9"/>
      <c r="G171" s="9"/>
      <c r="H171" s="9"/>
      <c r="I171" s="9"/>
      <c r="J171" s="9"/>
      <c r="K171" s="9"/>
      <c r="L171" s="9"/>
      <c r="M171" s="9"/>
      <c r="N171" s="9"/>
      <c r="O171" s="9"/>
      <c r="P171" s="9"/>
      <c r="Q171" s="9"/>
      <c r="R171" s="9"/>
    </row>
    <row r="172" spans="1:18" x14ac:dyDescent="0.2">
      <c r="B172" s="125"/>
      <c r="C172" s="193" t="s">
        <v>377</v>
      </c>
      <c r="D172" s="138"/>
      <c r="E172" s="9"/>
      <c r="F172" s="9"/>
      <c r="G172" s="9"/>
      <c r="H172" s="9"/>
      <c r="I172" s="9"/>
      <c r="J172" s="9"/>
      <c r="K172" s="9"/>
      <c r="L172" s="9"/>
      <c r="M172" s="9"/>
      <c r="N172" s="9"/>
      <c r="O172" s="9"/>
      <c r="P172" s="9"/>
      <c r="Q172" s="9"/>
      <c r="R172" s="9"/>
    </row>
    <row r="173" spans="1:18" x14ac:dyDescent="0.2">
      <c r="B173" s="3">
        <v>2</v>
      </c>
      <c r="C173" s="277" t="s">
        <v>298</v>
      </c>
      <c r="D173" s="126" t="str">
        <f>IF(COUNTIF(D170:D172,"A")&gt;=1,"C",IF(COUNTIF(D170:D172,"A")&gt;0,"P"," "))</f>
        <v xml:space="preserve"> </v>
      </c>
      <c r="E173" s="126" t="str">
        <f t="shared" ref="E173:R173" si="42">IF(COUNTIF(E170:E172,"A")&gt;=1,"C",IF(COUNTIF(E170:E172,"A")&gt;0,"P"," "))</f>
        <v xml:space="preserve"> </v>
      </c>
      <c r="F173" s="126" t="str">
        <f t="shared" si="42"/>
        <v xml:space="preserve"> </v>
      </c>
      <c r="G173" s="126" t="str">
        <f t="shared" si="42"/>
        <v xml:space="preserve"> </v>
      </c>
      <c r="H173" s="126" t="str">
        <f t="shared" si="42"/>
        <v xml:space="preserve"> </v>
      </c>
      <c r="I173" s="126" t="str">
        <f t="shared" si="42"/>
        <v xml:space="preserve"> </v>
      </c>
      <c r="J173" s="126" t="str">
        <f t="shared" si="42"/>
        <v xml:space="preserve"> </v>
      </c>
      <c r="K173" s="126" t="str">
        <f t="shared" si="42"/>
        <v xml:space="preserve"> </v>
      </c>
      <c r="L173" s="126" t="str">
        <f t="shared" si="42"/>
        <v xml:space="preserve"> </v>
      </c>
      <c r="M173" s="126" t="str">
        <f t="shared" si="42"/>
        <v xml:space="preserve"> </v>
      </c>
      <c r="N173" s="126" t="str">
        <f t="shared" si="42"/>
        <v xml:space="preserve"> </v>
      </c>
      <c r="O173" s="126" t="str">
        <f t="shared" si="42"/>
        <v xml:space="preserve"> </v>
      </c>
      <c r="P173" s="126" t="str">
        <f t="shared" si="42"/>
        <v xml:space="preserve"> </v>
      </c>
      <c r="Q173" s="126" t="str">
        <f t="shared" si="42"/>
        <v xml:space="preserve"> </v>
      </c>
      <c r="R173" s="126" t="str">
        <f t="shared" si="42"/>
        <v xml:space="preserve"> </v>
      </c>
    </row>
    <row r="174" spans="1:18" x14ac:dyDescent="0.2">
      <c r="B174" s="127"/>
      <c r="C174" s="193" t="s">
        <v>378</v>
      </c>
      <c r="D174" s="138"/>
      <c r="E174" s="9"/>
      <c r="F174" s="9"/>
      <c r="G174" s="9"/>
      <c r="H174" s="9"/>
      <c r="I174" s="9"/>
      <c r="J174" s="9"/>
      <c r="K174" s="9"/>
      <c r="L174" s="9"/>
      <c r="M174" s="9"/>
      <c r="N174" s="9"/>
      <c r="O174" s="9"/>
      <c r="P174" s="9"/>
      <c r="Q174" s="9"/>
      <c r="R174" s="9"/>
    </row>
    <row r="175" spans="1:18" x14ac:dyDescent="0.2">
      <c r="B175" s="127"/>
      <c r="C175" s="193" t="s">
        <v>379</v>
      </c>
      <c r="D175" s="138"/>
      <c r="E175" s="9"/>
      <c r="F175" s="9"/>
      <c r="G175" s="9"/>
      <c r="H175" s="9"/>
      <c r="I175" s="9"/>
      <c r="J175" s="9"/>
      <c r="K175" s="9"/>
      <c r="L175" s="9"/>
      <c r="M175" s="9"/>
      <c r="N175" s="9"/>
      <c r="O175" s="9"/>
      <c r="P175" s="9"/>
      <c r="Q175" s="9"/>
      <c r="R175" s="9"/>
    </row>
    <row r="176" spans="1:18" x14ac:dyDescent="0.2">
      <c r="B176" s="127"/>
      <c r="C176" s="193" t="s">
        <v>380</v>
      </c>
      <c r="D176" s="138"/>
      <c r="E176" s="9"/>
      <c r="F176" s="9"/>
      <c r="G176" s="9"/>
      <c r="H176" s="9"/>
      <c r="I176" s="9"/>
      <c r="J176" s="9"/>
      <c r="K176" s="9"/>
      <c r="L176" s="9"/>
      <c r="M176" s="9"/>
      <c r="N176" s="9"/>
      <c r="O176" s="9"/>
      <c r="P176" s="9"/>
      <c r="Q176" s="9"/>
      <c r="R176" s="9"/>
    </row>
    <row r="177" spans="2:18" x14ac:dyDescent="0.2">
      <c r="B177" s="3">
        <v>3</v>
      </c>
      <c r="C177" s="291" t="s">
        <v>299</v>
      </c>
      <c r="D177" s="126" t="str">
        <f>IF(COUNTIF(D174:D176,"A")&gt;=1,"C",IF(COUNTIF(D174:D176,"A")&gt;0,"P"," "))</f>
        <v xml:space="preserve"> </v>
      </c>
      <c r="E177" s="126" t="str">
        <f t="shared" ref="E177:R177" si="43">IF(COUNTIF(E174:E176,"A")&gt;=1,"C",IF(COUNTIF(E174:E176,"A")&gt;0,"P"," "))</f>
        <v xml:space="preserve"> </v>
      </c>
      <c r="F177" s="126" t="str">
        <f t="shared" si="43"/>
        <v xml:space="preserve"> </v>
      </c>
      <c r="G177" s="126" t="str">
        <f t="shared" si="43"/>
        <v xml:space="preserve"> </v>
      </c>
      <c r="H177" s="126" t="str">
        <f t="shared" si="43"/>
        <v xml:space="preserve"> </v>
      </c>
      <c r="I177" s="126" t="str">
        <f t="shared" si="43"/>
        <v xml:space="preserve"> </v>
      </c>
      <c r="J177" s="126" t="str">
        <f t="shared" si="43"/>
        <v xml:space="preserve"> </v>
      </c>
      <c r="K177" s="126" t="str">
        <f t="shared" si="43"/>
        <v xml:space="preserve"> </v>
      </c>
      <c r="L177" s="126" t="str">
        <f t="shared" si="43"/>
        <v xml:space="preserve"> </v>
      </c>
      <c r="M177" s="126" t="str">
        <f t="shared" si="43"/>
        <v xml:space="preserve"> </v>
      </c>
      <c r="N177" s="126" t="str">
        <f t="shared" si="43"/>
        <v xml:space="preserve"> </v>
      </c>
      <c r="O177" s="126" t="str">
        <f t="shared" si="43"/>
        <v xml:space="preserve"> </v>
      </c>
      <c r="P177" s="126" t="str">
        <f t="shared" si="43"/>
        <v xml:space="preserve"> </v>
      </c>
      <c r="Q177" s="126" t="str">
        <f t="shared" si="43"/>
        <v xml:space="preserve"> </v>
      </c>
      <c r="R177" s="126" t="str">
        <f t="shared" si="43"/>
        <v xml:space="preserve"> </v>
      </c>
    </row>
    <row r="178" spans="2:18" x14ac:dyDescent="0.2">
      <c r="B178" s="127"/>
      <c r="C178" s="193" t="s">
        <v>381</v>
      </c>
      <c r="D178" s="138"/>
      <c r="E178" s="9"/>
      <c r="F178" s="9"/>
      <c r="G178" s="9"/>
      <c r="H178" s="9"/>
      <c r="I178" s="9"/>
      <c r="J178" s="9"/>
      <c r="K178" s="9"/>
      <c r="L178" s="9"/>
      <c r="M178" s="9"/>
      <c r="N178" s="9"/>
      <c r="O178" s="9"/>
      <c r="P178" s="9"/>
      <c r="Q178" s="9"/>
      <c r="R178" s="9"/>
    </row>
    <row r="179" spans="2:18" x14ac:dyDescent="0.2">
      <c r="B179" s="127"/>
      <c r="C179" s="193" t="s">
        <v>382</v>
      </c>
      <c r="D179" s="138"/>
      <c r="E179" s="9"/>
      <c r="F179" s="9"/>
      <c r="G179" s="9"/>
      <c r="H179" s="9"/>
      <c r="I179" s="9"/>
      <c r="J179" s="9"/>
      <c r="K179" s="9"/>
      <c r="L179" s="9"/>
      <c r="M179" s="9"/>
      <c r="N179" s="9"/>
      <c r="O179" s="9"/>
      <c r="P179" s="9"/>
      <c r="Q179" s="9"/>
      <c r="R179" s="9"/>
    </row>
    <row r="180" spans="2:18" x14ac:dyDescent="0.2">
      <c r="B180" s="127"/>
      <c r="C180" s="193" t="s">
        <v>383</v>
      </c>
      <c r="D180" s="138"/>
      <c r="E180" s="9"/>
      <c r="F180" s="9"/>
      <c r="G180" s="9"/>
      <c r="H180" s="9"/>
      <c r="I180" s="9"/>
      <c r="J180" s="9"/>
      <c r="K180" s="9"/>
      <c r="L180" s="9"/>
      <c r="M180" s="9"/>
      <c r="N180" s="9"/>
      <c r="O180" s="9"/>
      <c r="P180" s="9"/>
      <c r="Q180" s="9"/>
      <c r="R180" s="9"/>
    </row>
    <row r="181" spans="2:18" x14ac:dyDescent="0.2">
      <c r="B181" s="3">
        <v>4</v>
      </c>
      <c r="C181" s="277" t="s">
        <v>300</v>
      </c>
      <c r="D181" s="126" t="str">
        <f>IF(COUNTIF(D178:D180,"A")&gt;=1,"C",IF(COUNTIF(D178:D180,"A")&gt;0,"P"," "))</f>
        <v xml:space="preserve"> </v>
      </c>
      <c r="E181" s="126" t="str">
        <f t="shared" ref="E181:R181" si="44">IF(COUNTIF(E178:E180,"A")&gt;=1,"C",IF(COUNTIF(E178:E180,"A")&gt;0,"P"," "))</f>
        <v xml:space="preserve"> </v>
      </c>
      <c r="F181" s="126" t="str">
        <f t="shared" si="44"/>
        <v xml:space="preserve"> </v>
      </c>
      <c r="G181" s="126" t="str">
        <f t="shared" si="44"/>
        <v xml:space="preserve"> </v>
      </c>
      <c r="H181" s="126" t="str">
        <f t="shared" si="44"/>
        <v xml:space="preserve"> </v>
      </c>
      <c r="I181" s="126" t="str">
        <f t="shared" si="44"/>
        <v xml:space="preserve"> </v>
      </c>
      <c r="J181" s="126" t="str">
        <f t="shared" si="44"/>
        <v xml:space="preserve"> </v>
      </c>
      <c r="K181" s="126" t="str">
        <f t="shared" si="44"/>
        <v xml:space="preserve"> </v>
      </c>
      <c r="L181" s="126" t="str">
        <f t="shared" si="44"/>
        <v xml:space="preserve"> </v>
      </c>
      <c r="M181" s="126" t="str">
        <f t="shared" si="44"/>
        <v xml:space="preserve"> </v>
      </c>
      <c r="N181" s="126" t="str">
        <f t="shared" si="44"/>
        <v xml:space="preserve"> </v>
      </c>
      <c r="O181" s="126" t="str">
        <f t="shared" si="44"/>
        <v xml:space="preserve"> </v>
      </c>
      <c r="P181" s="126" t="str">
        <f t="shared" si="44"/>
        <v xml:space="preserve"> </v>
      </c>
      <c r="Q181" s="126" t="str">
        <f t="shared" si="44"/>
        <v xml:space="preserve"> </v>
      </c>
      <c r="R181" s="126" t="str">
        <f t="shared" si="44"/>
        <v xml:space="preserve"> </v>
      </c>
    </row>
    <row r="182" spans="2:18" x14ac:dyDescent="0.2">
      <c r="B182" s="127"/>
      <c r="C182" s="193" t="s">
        <v>384</v>
      </c>
      <c r="D182" s="138"/>
      <c r="E182" s="9"/>
      <c r="F182" s="9"/>
      <c r="G182" s="9"/>
      <c r="H182" s="9"/>
      <c r="I182" s="9"/>
      <c r="J182" s="9"/>
      <c r="K182" s="9"/>
      <c r="L182" s="9"/>
      <c r="M182" s="9"/>
      <c r="N182" s="9"/>
      <c r="O182" s="9"/>
      <c r="P182" s="9"/>
      <c r="Q182" s="9"/>
      <c r="R182" s="9"/>
    </row>
    <row r="183" spans="2:18" x14ac:dyDescent="0.2">
      <c r="B183" s="127"/>
      <c r="C183" s="193" t="s">
        <v>385</v>
      </c>
      <c r="D183" s="138"/>
      <c r="E183" s="9"/>
      <c r="F183" s="9"/>
      <c r="G183" s="9"/>
      <c r="H183" s="9"/>
      <c r="I183" s="9"/>
      <c r="J183" s="9"/>
      <c r="K183" s="9"/>
      <c r="L183" s="9"/>
      <c r="M183" s="9"/>
      <c r="N183" s="9"/>
      <c r="O183" s="9"/>
      <c r="P183" s="9"/>
      <c r="Q183" s="9"/>
      <c r="R183" s="9"/>
    </row>
    <row r="184" spans="2:18" x14ac:dyDescent="0.2">
      <c r="B184" s="127"/>
      <c r="C184" s="193" t="s">
        <v>386</v>
      </c>
      <c r="D184" s="138"/>
      <c r="E184" s="9"/>
      <c r="F184" s="9"/>
      <c r="G184" s="9"/>
      <c r="H184" s="9"/>
      <c r="I184" s="9"/>
      <c r="J184" s="9"/>
      <c r="K184" s="9"/>
      <c r="L184" s="9"/>
      <c r="M184" s="9"/>
      <c r="N184" s="9"/>
      <c r="O184" s="9"/>
      <c r="P184" s="9"/>
      <c r="Q184" s="9"/>
      <c r="R184" s="9"/>
    </row>
    <row r="185" spans="2:18" x14ac:dyDescent="0.2">
      <c r="B185" s="3">
        <v>5</v>
      </c>
      <c r="C185" s="277" t="s">
        <v>301</v>
      </c>
      <c r="D185" s="126" t="str">
        <f>IF(COUNTIF(D182:D184,"A")&gt;=1,"C",IF(COUNTIF(D182:D184,"A")&gt;0,"P"," "))</f>
        <v xml:space="preserve"> </v>
      </c>
      <c r="E185" s="126" t="str">
        <f t="shared" ref="E185:R185" si="45">IF(COUNTIF(E182:E184,"A")&gt;=1,"C",IF(COUNTIF(E182:E184,"A")&gt;0,"P"," "))</f>
        <v xml:space="preserve"> </v>
      </c>
      <c r="F185" s="126" t="str">
        <f t="shared" si="45"/>
        <v xml:space="preserve"> </v>
      </c>
      <c r="G185" s="126" t="str">
        <f t="shared" si="45"/>
        <v xml:space="preserve"> </v>
      </c>
      <c r="H185" s="126" t="str">
        <f t="shared" si="45"/>
        <v xml:space="preserve"> </v>
      </c>
      <c r="I185" s="126" t="str">
        <f t="shared" si="45"/>
        <v xml:space="preserve"> </v>
      </c>
      <c r="J185" s="126" t="str">
        <f t="shared" si="45"/>
        <v xml:space="preserve"> </v>
      </c>
      <c r="K185" s="126" t="str">
        <f t="shared" si="45"/>
        <v xml:space="preserve"> </v>
      </c>
      <c r="L185" s="126" t="str">
        <f t="shared" si="45"/>
        <v xml:space="preserve"> </v>
      </c>
      <c r="M185" s="126" t="str">
        <f t="shared" si="45"/>
        <v xml:space="preserve"> </v>
      </c>
      <c r="N185" s="126" t="str">
        <f t="shared" si="45"/>
        <v xml:space="preserve"> </v>
      </c>
      <c r="O185" s="126" t="str">
        <f t="shared" si="45"/>
        <v xml:space="preserve"> </v>
      </c>
      <c r="P185" s="126" t="str">
        <f t="shared" si="45"/>
        <v xml:space="preserve"> </v>
      </c>
      <c r="Q185" s="126" t="str">
        <f t="shared" si="45"/>
        <v xml:space="preserve"> </v>
      </c>
      <c r="R185" s="126" t="str">
        <f t="shared" si="45"/>
        <v xml:space="preserve"> </v>
      </c>
    </row>
    <row r="186" spans="2:18" x14ac:dyDescent="0.2">
      <c r="B186" s="127"/>
      <c r="C186" s="193" t="s">
        <v>387</v>
      </c>
      <c r="D186" s="138"/>
      <c r="E186" s="9"/>
      <c r="F186" s="9"/>
      <c r="G186" s="9"/>
      <c r="H186" s="9"/>
      <c r="I186" s="9"/>
      <c r="J186" s="9"/>
      <c r="K186" s="9"/>
      <c r="L186" s="9"/>
      <c r="M186" s="9"/>
      <c r="N186" s="9"/>
      <c r="O186" s="9"/>
      <c r="P186" s="9"/>
      <c r="Q186" s="9"/>
      <c r="R186" s="9"/>
    </row>
    <row r="187" spans="2:18" x14ac:dyDescent="0.2">
      <c r="B187" s="127"/>
      <c r="C187" s="193" t="s">
        <v>388</v>
      </c>
      <c r="D187" s="138"/>
      <c r="E187" s="9"/>
      <c r="F187" s="9"/>
      <c r="G187" s="9"/>
      <c r="H187" s="9"/>
      <c r="I187" s="9"/>
      <c r="J187" s="9"/>
      <c r="K187" s="9"/>
      <c r="L187" s="9"/>
      <c r="M187" s="9"/>
      <c r="N187" s="9"/>
      <c r="O187" s="9"/>
      <c r="P187" s="9"/>
      <c r="Q187" s="9"/>
      <c r="R187" s="9"/>
    </row>
    <row r="188" spans="2:18" x14ac:dyDescent="0.2">
      <c r="B188" s="127"/>
      <c r="C188" s="193" t="s">
        <v>389</v>
      </c>
      <c r="D188" s="138"/>
      <c r="E188" s="9"/>
      <c r="F188" s="9"/>
      <c r="G188" s="9"/>
      <c r="H188" s="9"/>
      <c r="I188" s="9"/>
      <c r="J188" s="9"/>
      <c r="K188" s="9"/>
      <c r="L188" s="9"/>
      <c r="M188" s="9"/>
      <c r="N188" s="9"/>
      <c r="O188" s="9"/>
      <c r="P188" s="9"/>
      <c r="Q188" s="9"/>
      <c r="R188" s="9"/>
    </row>
    <row r="189" spans="2:18" ht="1.5" customHeight="1" thickBot="1" x14ac:dyDescent="0.25">
      <c r="D189" s="126" t="str">
        <f>IF(COUNTIF(D186:D188,"A")&gt;=1,"C",IF(COUNTIF(D186:D188,"A")&gt;0,"P"," "))</f>
        <v xml:space="preserve"> </v>
      </c>
      <c r="E189" s="126" t="str">
        <f t="shared" ref="E189:R189" si="46">IF(COUNTIF(E186:E188,"A")&gt;=1,"C",IF(COUNTIF(E186:E188,"A")&gt;0,"P"," "))</f>
        <v xml:space="preserve"> </v>
      </c>
      <c r="F189" s="126" t="str">
        <f t="shared" si="46"/>
        <v xml:space="preserve"> </v>
      </c>
      <c r="G189" s="126" t="str">
        <f t="shared" si="46"/>
        <v xml:space="preserve"> </v>
      </c>
      <c r="H189" s="126" t="str">
        <f t="shared" si="46"/>
        <v xml:space="preserve"> </v>
      </c>
      <c r="I189" s="126" t="str">
        <f t="shared" si="46"/>
        <v xml:space="preserve"> </v>
      </c>
      <c r="J189" s="126" t="str">
        <f t="shared" si="46"/>
        <v xml:space="preserve"> </v>
      </c>
      <c r="K189" s="126" t="str">
        <f t="shared" si="46"/>
        <v xml:space="preserve"> </v>
      </c>
      <c r="L189" s="126" t="str">
        <f t="shared" si="46"/>
        <v xml:space="preserve"> </v>
      </c>
      <c r="M189" s="126" t="str">
        <f t="shared" si="46"/>
        <v xml:space="preserve"> </v>
      </c>
      <c r="N189" s="126" t="str">
        <f t="shared" si="46"/>
        <v xml:space="preserve"> </v>
      </c>
      <c r="O189" s="126" t="str">
        <f t="shared" si="46"/>
        <v xml:space="preserve"> </v>
      </c>
      <c r="P189" s="126" t="str">
        <f t="shared" si="46"/>
        <v xml:space="preserve"> </v>
      </c>
      <c r="Q189" s="126" t="str">
        <f t="shared" si="46"/>
        <v xml:space="preserve"> </v>
      </c>
      <c r="R189" s="126" t="str">
        <f t="shared" si="46"/>
        <v xml:space="preserve"> </v>
      </c>
    </row>
    <row r="190" spans="2:18" ht="13.5" thickBot="1" x14ac:dyDescent="0.25">
      <c r="C190" s="76" t="s">
        <v>28</v>
      </c>
      <c r="D190" s="96" t="str">
        <f t="shared" ref="D190:R190" si="47">IF(COUNTIF(D173:D189,"C")&gt;4,"C",IF(COUNTIF(D173:D189,"C")&gt;0,"P"," "))</f>
        <v xml:space="preserve"> </v>
      </c>
      <c r="E190" s="96" t="str">
        <f t="shared" si="47"/>
        <v xml:space="preserve"> </v>
      </c>
      <c r="F190" s="96" t="str">
        <f t="shared" si="47"/>
        <v xml:space="preserve"> </v>
      </c>
      <c r="G190" s="96" t="str">
        <f t="shared" si="47"/>
        <v xml:space="preserve"> </v>
      </c>
      <c r="H190" s="96" t="str">
        <f t="shared" si="47"/>
        <v xml:space="preserve"> </v>
      </c>
      <c r="I190" s="96" t="str">
        <f t="shared" si="47"/>
        <v xml:space="preserve"> </v>
      </c>
      <c r="J190" s="96" t="str">
        <f t="shared" si="47"/>
        <v xml:space="preserve"> </v>
      </c>
      <c r="K190" s="96" t="str">
        <f t="shared" si="47"/>
        <v xml:space="preserve"> </v>
      </c>
      <c r="L190" s="96" t="str">
        <f t="shared" si="47"/>
        <v xml:space="preserve"> </v>
      </c>
      <c r="M190" s="96" t="str">
        <f t="shared" si="47"/>
        <v xml:space="preserve"> </v>
      </c>
      <c r="N190" s="96" t="str">
        <f t="shared" si="47"/>
        <v xml:space="preserve"> </v>
      </c>
      <c r="O190" s="96" t="str">
        <f t="shared" si="47"/>
        <v xml:space="preserve"> </v>
      </c>
      <c r="P190" s="96" t="str">
        <f t="shared" si="47"/>
        <v xml:space="preserve"> </v>
      </c>
      <c r="Q190" s="96" t="str">
        <f t="shared" si="47"/>
        <v xml:space="preserve"> </v>
      </c>
      <c r="R190" s="96" t="str">
        <f t="shared" si="47"/>
        <v xml:space="preserve"> </v>
      </c>
    </row>
    <row r="191" spans="2:18" ht="15" x14ac:dyDescent="0.25">
      <c r="B191" s="124" t="s">
        <v>186</v>
      </c>
      <c r="D191" s="198"/>
      <c r="E191" s="198"/>
      <c r="F191" s="198"/>
      <c r="G191" s="198"/>
      <c r="H191" s="198"/>
      <c r="I191" s="198"/>
      <c r="J191" s="198"/>
      <c r="K191" s="198"/>
      <c r="L191" s="198"/>
      <c r="M191" s="198"/>
      <c r="N191" s="198"/>
      <c r="O191" s="198"/>
      <c r="P191" s="198"/>
      <c r="Q191" s="198"/>
      <c r="R191" s="198"/>
    </row>
    <row r="192" spans="2:18" x14ac:dyDescent="0.2">
      <c r="B192" s="3">
        <v>1</v>
      </c>
      <c r="C192" s="289" t="s">
        <v>302</v>
      </c>
      <c r="D192" s="198"/>
      <c r="E192" s="198"/>
      <c r="F192" s="198"/>
      <c r="G192" s="198"/>
      <c r="H192" s="198"/>
      <c r="I192" s="198"/>
      <c r="J192" s="198"/>
      <c r="K192" s="198"/>
      <c r="L192" s="198"/>
      <c r="M192" s="198"/>
      <c r="N192" s="198"/>
      <c r="O192" s="198"/>
      <c r="P192" s="198"/>
      <c r="Q192" s="198"/>
      <c r="R192" s="198"/>
    </row>
    <row r="193" spans="2:18" x14ac:dyDescent="0.2">
      <c r="B193" s="125"/>
      <c r="C193" s="193" t="s">
        <v>424</v>
      </c>
      <c r="D193" s="138"/>
      <c r="E193" s="9"/>
      <c r="F193" s="9"/>
      <c r="G193" s="9"/>
      <c r="H193" s="9"/>
      <c r="I193" s="9"/>
      <c r="J193" s="9"/>
      <c r="K193" s="9"/>
      <c r="L193" s="9"/>
      <c r="M193" s="9"/>
      <c r="N193" s="9"/>
      <c r="O193" s="9"/>
      <c r="P193" s="9"/>
      <c r="Q193" s="9"/>
      <c r="R193" s="9"/>
    </row>
    <row r="194" spans="2:18" x14ac:dyDescent="0.2">
      <c r="B194" s="125"/>
      <c r="C194" s="193" t="s">
        <v>425</v>
      </c>
      <c r="D194" s="138"/>
      <c r="E194" s="9"/>
      <c r="F194" s="9"/>
      <c r="G194" s="9"/>
      <c r="H194" s="9"/>
      <c r="I194" s="9"/>
      <c r="J194" s="9"/>
      <c r="K194" s="9"/>
      <c r="L194" s="9"/>
      <c r="M194" s="9"/>
      <c r="N194" s="9"/>
      <c r="O194" s="9"/>
      <c r="P194" s="9"/>
      <c r="Q194" s="9"/>
      <c r="R194" s="9"/>
    </row>
    <row r="195" spans="2:18" x14ac:dyDescent="0.2">
      <c r="B195" s="125"/>
      <c r="C195" s="193" t="s">
        <v>426</v>
      </c>
      <c r="D195" s="138"/>
      <c r="E195" s="9"/>
      <c r="F195" s="9"/>
      <c r="G195" s="9"/>
      <c r="H195" s="9"/>
      <c r="I195" s="9"/>
      <c r="J195" s="9"/>
      <c r="K195" s="9"/>
      <c r="L195" s="9"/>
      <c r="M195" s="9"/>
      <c r="N195" s="9"/>
      <c r="O195" s="9"/>
      <c r="P195" s="9"/>
      <c r="Q195" s="9"/>
      <c r="R195" s="9"/>
    </row>
    <row r="196" spans="2:18" x14ac:dyDescent="0.2">
      <c r="B196" s="3">
        <v>2</v>
      </c>
      <c r="C196" s="277" t="s">
        <v>303</v>
      </c>
      <c r="D196" s="126" t="str">
        <f>IF(COUNTIF(D193:D195,"A")&gt;=1,"C",IF(COUNTIF(D193:D195,"A")&gt;0,"P"," "))</f>
        <v xml:space="preserve"> </v>
      </c>
      <c r="E196" s="126" t="str">
        <f t="shared" ref="E196:R196" si="48">IF(COUNTIF(E193:E195,"A")&gt;=1,"C",IF(COUNTIF(E193:E195,"A")&gt;0,"P"," "))</f>
        <v xml:space="preserve"> </v>
      </c>
      <c r="F196" s="126" t="str">
        <f t="shared" si="48"/>
        <v xml:space="preserve"> </v>
      </c>
      <c r="G196" s="126" t="str">
        <f t="shared" si="48"/>
        <v xml:space="preserve"> </v>
      </c>
      <c r="H196" s="126" t="str">
        <f t="shared" si="48"/>
        <v xml:space="preserve"> </v>
      </c>
      <c r="I196" s="126" t="str">
        <f t="shared" si="48"/>
        <v xml:space="preserve"> </v>
      </c>
      <c r="J196" s="126" t="str">
        <f t="shared" si="48"/>
        <v xml:space="preserve"> </v>
      </c>
      <c r="K196" s="126" t="str">
        <f t="shared" si="48"/>
        <v xml:space="preserve"> </v>
      </c>
      <c r="L196" s="126" t="str">
        <f t="shared" si="48"/>
        <v xml:space="preserve"> </v>
      </c>
      <c r="M196" s="126" t="str">
        <f t="shared" si="48"/>
        <v xml:space="preserve"> </v>
      </c>
      <c r="N196" s="126" t="str">
        <f t="shared" si="48"/>
        <v xml:space="preserve"> </v>
      </c>
      <c r="O196" s="126" t="str">
        <f t="shared" si="48"/>
        <v xml:space="preserve"> </v>
      </c>
      <c r="P196" s="126" t="str">
        <f t="shared" si="48"/>
        <v xml:space="preserve"> </v>
      </c>
      <c r="Q196" s="126" t="str">
        <f t="shared" si="48"/>
        <v xml:space="preserve"> </v>
      </c>
      <c r="R196" s="126" t="str">
        <f t="shared" si="48"/>
        <v xml:space="preserve"> </v>
      </c>
    </row>
    <row r="197" spans="2:18" x14ac:dyDescent="0.2">
      <c r="B197" s="127"/>
      <c r="C197" s="193" t="s">
        <v>427</v>
      </c>
      <c r="D197" s="138"/>
      <c r="E197" s="9"/>
      <c r="F197" s="9"/>
      <c r="G197" s="9"/>
      <c r="H197" s="9"/>
      <c r="I197" s="9"/>
      <c r="J197" s="9"/>
      <c r="K197" s="9"/>
      <c r="L197" s="9"/>
      <c r="M197" s="9"/>
      <c r="N197" s="9"/>
      <c r="O197" s="9"/>
      <c r="P197" s="9"/>
      <c r="Q197" s="9"/>
      <c r="R197" s="9"/>
    </row>
    <row r="198" spans="2:18" x14ac:dyDescent="0.2">
      <c r="B198" s="127"/>
      <c r="C198" s="193" t="s">
        <v>428</v>
      </c>
      <c r="D198" s="138"/>
      <c r="E198" s="9"/>
      <c r="F198" s="9"/>
      <c r="G198" s="9"/>
      <c r="H198" s="9"/>
      <c r="I198" s="9"/>
      <c r="J198" s="9"/>
      <c r="K198" s="9"/>
      <c r="L198" s="9"/>
      <c r="M198" s="9"/>
      <c r="N198" s="9"/>
      <c r="O198" s="9"/>
      <c r="P198" s="9"/>
      <c r="Q198" s="9"/>
      <c r="R198" s="9"/>
    </row>
    <row r="199" spans="2:18" x14ac:dyDescent="0.2">
      <c r="B199" s="127"/>
      <c r="C199" s="193" t="s">
        <v>429</v>
      </c>
      <c r="D199" s="138"/>
      <c r="E199" s="9"/>
      <c r="F199" s="9"/>
      <c r="G199" s="9"/>
      <c r="H199" s="9"/>
      <c r="I199" s="9"/>
      <c r="J199" s="9"/>
      <c r="K199" s="9"/>
      <c r="L199" s="9"/>
      <c r="M199" s="9"/>
      <c r="N199" s="9"/>
      <c r="O199" s="9"/>
      <c r="P199" s="9"/>
      <c r="Q199" s="9"/>
      <c r="R199" s="9"/>
    </row>
    <row r="200" spans="2:18" x14ac:dyDescent="0.2">
      <c r="B200" s="3">
        <v>3</v>
      </c>
      <c r="C200" s="277" t="s">
        <v>304</v>
      </c>
      <c r="D200" s="126" t="str">
        <f>IF(COUNTIF(D197:D199,"A")&gt;=1,"C",IF(COUNTIF(D197:D199,"A")&gt;0,"P"," "))</f>
        <v xml:space="preserve"> </v>
      </c>
      <c r="E200" s="126" t="str">
        <f t="shared" ref="E200:R200" si="49">IF(COUNTIF(E197:E199,"A")&gt;=1,"C",IF(COUNTIF(E197:E199,"A")&gt;0,"P"," "))</f>
        <v xml:space="preserve"> </v>
      </c>
      <c r="F200" s="126" t="str">
        <f t="shared" si="49"/>
        <v xml:space="preserve"> </v>
      </c>
      <c r="G200" s="126" t="str">
        <f t="shared" si="49"/>
        <v xml:space="preserve"> </v>
      </c>
      <c r="H200" s="126" t="str">
        <f t="shared" si="49"/>
        <v xml:space="preserve"> </v>
      </c>
      <c r="I200" s="126" t="str">
        <f t="shared" si="49"/>
        <v xml:space="preserve"> </v>
      </c>
      <c r="J200" s="126" t="str">
        <f t="shared" si="49"/>
        <v xml:space="preserve"> </v>
      </c>
      <c r="K200" s="126" t="str">
        <f t="shared" si="49"/>
        <v xml:space="preserve"> </v>
      </c>
      <c r="L200" s="126" t="str">
        <f t="shared" si="49"/>
        <v xml:space="preserve"> </v>
      </c>
      <c r="M200" s="126" t="str">
        <f t="shared" si="49"/>
        <v xml:space="preserve"> </v>
      </c>
      <c r="N200" s="126" t="str">
        <f t="shared" si="49"/>
        <v xml:space="preserve"> </v>
      </c>
      <c r="O200" s="126" t="str">
        <f t="shared" si="49"/>
        <v xml:space="preserve"> </v>
      </c>
      <c r="P200" s="126" t="str">
        <f t="shared" si="49"/>
        <v xml:space="preserve"> </v>
      </c>
      <c r="Q200" s="126" t="str">
        <f t="shared" si="49"/>
        <v xml:space="preserve"> </v>
      </c>
      <c r="R200" s="126" t="str">
        <f t="shared" si="49"/>
        <v xml:space="preserve"> </v>
      </c>
    </row>
    <row r="201" spans="2:18" x14ac:dyDescent="0.2">
      <c r="B201" s="127"/>
      <c r="C201" s="193" t="s">
        <v>430</v>
      </c>
      <c r="D201" s="138"/>
      <c r="E201" s="9"/>
      <c r="F201" s="9"/>
      <c r="G201" s="9"/>
      <c r="H201" s="9"/>
      <c r="I201" s="9"/>
      <c r="J201" s="9"/>
      <c r="K201" s="9"/>
      <c r="L201" s="9"/>
      <c r="M201" s="9"/>
      <c r="N201" s="9"/>
      <c r="O201" s="9"/>
      <c r="P201" s="9"/>
      <c r="Q201" s="9"/>
      <c r="R201" s="9"/>
    </row>
    <row r="202" spans="2:18" x14ac:dyDescent="0.2">
      <c r="B202" s="127"/>
      <c r="C202" s="193" t="s">
        <v>431</v>
      </c>
      <c r="D202" s="138"/>
      <c r="E202" s="9"/>
      <c r="F202" s="9"/>
      <c r="G202" s="9"/>
      <c r="H202" s="9"/>
      <c r="I202" s="9"/>
      <c r="J202" s="9"/>
      <c r="K202" s="9"/>
      <c r="L202" s="9"/>
      <c r="M202" s="9"/>
      <c r="N202" s="9"/>
      <c r="O202" s="9"/>
      <c r="P202" s="9"/>
      <c r="Q202" s="9"/>
      <c r="R202" s="9"/>
    </row>
    <row r="203" spans="2:18" x14ac:dyDescent="0.2">
      <c r="B203" s="127"/>
      <c r="C203" s="193" t="s">
        <v>432</v>
      </c>
      <c r="D203" s="138"/>
      <c r="E203" s="9"/>
      <c r="F203" s="9"/>
      <c r="G203" s="9"/>
      <c r="H203" s="9"/>
      <c r="I203" s="9"/>
      <c r="J203" s="9"/>
      <c r="K203" s="9"/>
      <c r="L203" s="9"/>
      <c r="M203" s="9"/>
      <c r="N203" s="9"/>
      <c r="O203" s="9"/>
      <c r="P203" s="9"/>
      <c r="Q203" s="9"/>
      <c r="R203" s="9"/>
    </row>
    <row r="204" spans="2:18" x14ac:dyDescent="0.2">
      <c r="B204" s="3">
        <v>4</v>
      </c>
      <c r="C204" s="277" t="s">
        <v>305</v>
      </c>
      <c r="D204" s="126" t="str">
        <f>IF(COUNTIF(D201:D203,"A")&gt;=1,"C",IF(COUNTIF(D201:D203,"A")&gt;0,"P"," "))</f>
        <v xml:space="preserve"> </v>
      </c>
      <c r="E204" s="126" t="str">
        <f t="shared" ref="E204:R204" si="50">IF(COUNTIF(E201:E203,"A")&gt;=1,"C",IF(COUNTIF(E201:E203,"A")&gt;0,"P"," "))</f>
        <v xml:space="preserve"> </v>
      </c>
      <c r="F204" s="126" t="str">
        <f t="shared" si="50"/>
        <v xml:space="preserve"> </v>
      </c>
      <c r="G204" s="126" t="str">
        <f t="shared" si="50"/>
        <v xml:space="preserve"> </v>
      </c>
      <c r="H204" s="126" t="str">
        <f t="shared" si="50"/>
        <v xml:space="preserve"> </v>
      </c>
      <c r="I204" s="126" t="str">
        <f t="shared" si="50"/>
        <v xml:space="preserve"> </v>
      </c>
      <c r="J204" s="126" t="str">
        <f t="shared" si="50"/>
        <v xml:space="preserve"> </v>
      </c>
      <c r="K204" s="126" t="str">
        <f t="shared" si="50"/>
        <v xml:space="preserve"> </v>
      </c>
      <c r="L204" s="126" t="str">
        <f t="shared" si="50"/>
        <v xml:space="preserve"> </v>
      </c>
      <c r="M204" s="126" t="str">
        <f t="shared" si="50"/>
        <v xml:space="preserve"> </v>
      </c>
      <c r="N204" s="126" t="str">
        <f t="shared" si="50"/>
        <v xml:space="preserve"> </v>
      </c>
      <c r="O204" s="126" t="str">
        <f t="shared" si="50"/>
        <v xml:space="preserve"> </v>
      </c>
      <c r="P204" s="126" t="str">
        <f t="shared" si="50"/>
        <v xml:space="preserve"> </v>
      </c>
      <c r="Q204" s="126" t="str">
        <f t="shared" si="50"/>
        <v xml:space="preserve"> </v>
      </c>
      <c r="R204" s="126" t="str">
        <f t="shared" si="50"/>
        <v xml:space="preserve"> </v>
      </c>
    </row>
    <row r="205" spans="2:18" x14ac:dyDescent="0.2">
      <c r="B205" s="127"/>
      <c r="C205" s="193" t="s">
        <v>433</v>
      </c>
      <c r="D205" s="138"/>
      <c r="E205" s="9"/>
      <c r="F205" s="9"/>
      <c r="G205" s="9"/>
      <c r="H205" s="9"/>
      <c r="I205" s="9"/>
      <c r="J205" s="9"/>
      <c r="K205" s="9"/>
      <c r="L205" s="9"/>
      <c r="M205" s="9"/>
      <c r="N205" s="9"/>
      <c r="O205" s="9"/>
      <c r="P205" s="9"/>
      <c r="Q205" s="9"/>
      <c r="R205" s="9"/>
    </row>
    <row r="206" spans="2:18" x14ac:dyDescent="0.2">
      <c r="B206" s="127"/>
      <c r="C206" s="193" t="s">
        <v>434</v>
      </c>
      <c r="D206" s="138"/>
      <c r="E206" s="9"/>
      <c r="F206" s="9"/>
      <c r="G206" s="9"/>
      <c r="H206" s="9"/>
      <c r="I206" s="9"/>
      <c r="J206" s="9"/>
      <c r="K206" s="9"/>
      <c r="L206" s="9"/>
      <c r="M206" s="9"/>
      <c r="N206" s="9"/>
      <c r="O206" s="9"/>
      <c r="P206" s="9"/>
      <c r="Q206" s="9"/>
      <c r="R206" s="9"/>
    </row>
    <row r="207" spans="2:18" x14ac:dyDescent="0.2">
      <c r="B207" s="127"/>
      <c r="C207" s="193" t="s">
        <v>435</v>
      </c>
      <c r="D207" s="138"/>
      <c r="E207" s="9"/>
      <c r="F207" s="9"/>
      <c r="G207" s="9"/>
      <c r="H207" s="9"/>
      <c r="I207" s="9"/>
      <c r="J207" s="9"/>
      <c r="K207" s="9"/>
      <c r="L207" s="9"/>
      <c r="M207" s="9"/>
      <c r="N207" s="9"/>
      <c r="O207" s="9"/>
      <c r="P207" s="9"/>
      <c r="Q207" s="9"/>
      <c r="R207" s="9"/>
    </row>
    <row r="208" spans="2:18" x14ac:dyDescent="0.2">
      <c r="B208" s="3">
        <v>5</v>
      </c>
      <c r="C208" s="277" t="s">
        <v>306</v>
      </c>
      <c r="D208" s="126" t="str">
        <f>IF(COUNTIF(D205:D207,"A")&gt;=1,"C",IF(COUNTIF(D205:D207,"A")&gt;0,"P"," "))</f>
        <v xml:space="preserve"> </v>
      </c>
      <c r="E208" s="126" t="str">
        <f t="shared" ref="E208:R208" si="51">IF(COUNTIF(E205:E207,"A")&gt;=1,"C",IF(COUNTIF(E205:E207,"A")&gt;0,"P"," "))</f>
        <v xml:space="preserve"> </v>
      </c>
      <c r="F208" s="126" t="str">
        <f t="shared" si="51"/>
        <v xml:space="preserve"> </v>
      </c>
      <c r="G208" s="126" t="str">
        <f t="shared" si="51"/>
        <v xml:space="preserve"> </v>
      </c>
      <c r="H208" s="126" t="str">
        <f t="shared" si="51"/>
        <v xml:space="preserve"> </v>
      </c>
      <c r="I208" s="126" t="str">
        <f t="shared" si="51"/>
        <v xml:space="preserve"> </v>
      </c>
      <c r="J208" s="126" t="str">
        <f t="shared" si="51"/>
        <v xml:space="preserve"> </v>
      </c>
      <c r="K208" s="126" t="str">
        <f t="shared" si="51"/>
        <v xml:space="preserve"> </v>
      </c>
      <c r="L208" s="126" t="str">
        <f t="shared" si="51"/>
        <v xml:space="preserve"> </v>
      </c>
      <c r="M208" s="126" t="str">
        <f t="shared" si="51"/>
        <v xml:space="preserve"> </v>
      </c>
      <c r="N208" s="126" t="str">
        <f t="shared" si="51"/>
        <v xml:space="preserve"> </v>
      </c>
      <c r="O208" s="126" t="str">
        <f t="shared" si="51"/>
        <v xml:space="preserve"> </v>
      </c>
      <c r="P208" s="126" t="str">
        <f t="shared" si="51"/>
        <v xml:space="preserve"> </v>
      </c>
      <c r="Q208" s="126" t="str">
        <f t="shared" si="51"/>
        <v xml:space="preserve"> </v>
      </c>
      <c r="R208" s="126" t="str">
        <f t="shared" si="51"/>
        <v xml:space="preserve"> </v>
      </c>
    </row>
    <row r="209" spans="1:18" x14ac:dyDescent="0.2">
      <c r="B209" s="127"/>
      <c r="C209" s="193" t="s">
        <v>436</v>
      </c>
      <c r="D209" s="138"/>
      <c r="E209" s="9"/>
      <c r="F209" s="9"/>
      <c r="G209" s="9"/>
      <c r="H209" s="9"/>
      <c r="I209" s="9"/>
      <c r="J209" s="9"/>
      <c r="K209" s="9"/>
      <c r="L209" s="9"/>
      <c r="M209" s="9"/>
      <c r="N209" s="9"/>
      <c r="O209" s="9"/>
      <c r="P209" s="9"/>
      <c r="Q209" s="9"/>
      <c r="R209" s="9"/>
    </row>
    <row r="210" spans="1:18" x14ac:dyDescent="0.2">
      <c r="B210" s="127"/>
      <c r="C210" s="193" t="s">
        <v>437</v>
      </c>
      <c r="D210" s="138"/>
      <c r="E210" s="9"/>
      <c r="F210" s="9"/>
      <c r="G210" s="9"/>
      <c r="H210" s="9"/>
      <c r="I210" s="9"/>
      <c r="J210" s="9"/>
      <c r="K210" s="9"/>
      <c r="L210" s="9"/>
      <c r="M210" s="9"/>
      <c r="N210" s="9"/>
      <c r="O210" s="9"/>
      <c r="P210" s="9"/>
      <c r="Q210" s="9"/>
      <c r="R210" s="9"/>
    </row>
    <row r="211" spans="1:18" x14ac:dyDescent="0.2">
      <c r="B211" s="127"/>
      <c r="C211" s="193" t="s">
        <v>438</v>
      </c>
      <c r="D211" s="138"/>
      <c r="E211" s="9"/>
      <c r="F211" s="9"/>
      <c r="G211" s="9"/>
      <c r="H211" s="9"/>
      <c r="I211" s="9"/>
      <c r="J211" s="9"/>
      <c r="K211" s="9"/>
      <c r="L211" s="9"/>
      <c r="M211" s="9"/>
      <c r="N211" s="9"/>
      <c r="O211" s="9"/>
      <c r="P211" s="9"/>
      <c r="Q211" s="9"/>
      <c r="R211" s="9"/>
    </row>
    <row r="212" spans="1:18" ht="1.5" customHeight="1" thickBot="1" x14ac:dyDescent="0.25">
      <c r="D212" s="126" t="str">
        <f>IF(COUNTIF(D209:D211,"A")&gt;=1,"C",IF(COUNTIF(D209:D211,"A")&gt;0,"P"," "))</f>
        <v xml:space="preserve"> </v>
      </c>
      <c r="E212" s="126" t="str">
        <f t="shared" ref="E212:R212" si="52">IF(COUNTIF(E209:E211,"A")&gt;=1,"C",IF(COUNTIF(E209:E211,"A")&gt;0,"P"," "))</f>
        <v xml:space="preserve"> </v>
      </c>
      <c r="F212" s="126" t="str">
        <f t="shared" si="52"/>
        <v xml:space="preserve"> </v>
      </c>
      <c r="G212" s="126" t="str">
        <f t="shared" si="52"/>
        <v xml:space="preserve"> </v>
      </c>
      <c r="H212" s="126" t="str">
        <f t="shared" si="52"/>
        <v xml:space="preserve"> </v>
      </c>
      <c r="I212" s="126" t="str">
        <f t="shared" si="52"/>
        <v xml:space="preserve"> </v>
      </c>
      <c r="J212" s="126" t="str">
        <f t="shared" si="52"/>
        <v xml:space="preserve"> </v>
      </c>
      <c r="K212" s="126" t="str">
        <f t="shared" si="52"/>
        <v xml:space="preserve"> </v>
      </c>
      <c r="L212" s="126" t="str">
        <f t="shared" si="52"/>
        <v xml:space="preserve"> </v>
      </c>
      <c r="M212" s="126" t="str">
        <f t="shared" si="52"/>
        <v xml:space="preserve"> </v>
      </c>
      <c r="N212" s="126" t="str">
        <f t="shared" si="52"/>
        <v xml:space="preserve"> </v>
      </c>
      <c r="O212" s="126" t="str">
        <f t="shared" si="52"/>
        <v xml:space="preserve"> </v>
      </c>
      <c r="P212" s="126" t="str">
        <f t="shared" si="52"/>
        <v xml:space="preserve"> </v>
      </c>
      <c r="Q212" s="126" t="str">
        <f t="shared" si="52"/>
        <v xml:space="preserve"> </v>
      </c>
      <c r="R212" s="126" t="str">
        <f t="shared" si="52"/>
        <v xml:space="preserve"> </v>
      </c>
    </row>
    <row r="213" spans="1:18" ht="13.5" thickBot="1" x14ac:dyDescent="0.25">
      <c r="C213" s="76" t="s">
        <v>28</v>
      </c>
      <c r="D213" s="96" t="str">
        <f t="shared" ref="D213:R213" si="53">IF(COUNTIF(D196:D212,"C")&gt;4,"C",IF(COUNTIF(D196:D212,"C")&gt;0,"P"," "))</f>
        <v xml:space="preserve"> </v>
      </c>
      <c r="E213" s="96" t="str">
        <f t="shared" si="53"/>
        <v xml:space="preserve"> </v>
      </c>
      <c r="F213" s="96" t="str">
        <f t="shared" si="53"/>
        <v xml:space="preserve"> </v>
      </c>
      <c r="G213" s="96" t="str">
        <f t="shared" si="53"/>
        <v xml:space="preserve"> </v>
      </c>
      <c r="H213" s="96" t="str">
        <f t="shared" si="53"/>
        <v xml:space="preserve"> </v>
      </c>
      <c r="I213" s="96" t="str">
        <f t="shared" si="53"/>
        <v xml:space="preserve"> </v>
      </c>
      <c r="J213" s="96" t="str">
        <f t="shared" si="53"/>
        <v xml:space="preserve"> </v>
      </c>
      <c r="K213" s="96" t="str">
        <f t="shared" si="53"/>
        <v xml:space="preserve"> </v>
      </c>
      <c r="L213" s="96" t="str">
        <f t="shared" si="53"/>
        <v xml:space="preserve"> </v>
      </c>
      <c r="M213" s="96" t="str">
        <f t="shared" si="53"/>
        <v xml:space="preserve"> </v>
      </c>
      <c r="N213" s="96" t="str">
        <f t="shared" si="53"/>
        <v xml:space="preserve"> </v>
      </c>
      <c r="O213" s="96" t="str">
        <f t="shared" si="53"/>
        <v xml:space="preserve"> </v>
      </c>
      <c r="P213" s="96" t="str">
        <f t="shared" si="53"/>
        <v xml:space="preserve"> </v>
      </c>
      <c r="Q213" s="96" t="str">
        <f t="shared" si="53"/>
        <v xml:space="preserve"> </v>
      </c>
      <c r="R213" s="96" t="str">
        <f t="shared" si="53"/>
        <v xml:space="preserve"> </v>
      </c>
    </row>
    <row r="214" spans="1:18" ht="18" x14ac:dyDescent="0.2">
      <c r="A214" s="439" t="s">
        <v>107</v>
      </c>
      <c r="B214" s="440"/>
      <c r="C214" s="440"/>
      <c r="D214" s="440"/>
      <c r="E214" s="440"/>
      <c r="F214" s="440"/>
      <c r="G214" s="440"/>
      <c r="H214" s="440"/>
      <c r="I214" s="440"/>
      <c r="J214" s="440"/>
      <c r="K214" s="440"/>
      <c r="L214" s="440"/>
      <c r="M214" s="440"/>
      <c r="N214" s="440"/>
      <c r="O214" s="440"/>
      <c r="P214" s="440"/>
      <c r="Q214" s="440"/>
      <c r="R214" s="440"/>
    </row>
    <row r="215" spans="1:18" ht="15" x14ac:dyDescent="0.25">
      <c r="B215" s="124" t="s">
        <v>187</v>
      </c>
    </row>
    <row r="216" spans="1:18" x14ac:dyDescent="0.2">
      <c r="B216" s="3">
        <v>1</v>
      </c>
      <c r="C216" s="283" t="s">
        <v>307</v>
      </c>
    </row>
    <row r="217" spans="1:18" x14ac:dyDescent="0.2">
      <c r="B217" s="125"/>
      <c r="C217" s="193" t="s">
        <v>339</v>
      </c>
      <c r="D217" s="138"/>
      <c r="E217" s="9"/>
      <c r="F217" s="9"/>
      <c r="G217" s="9"/>
      <c r="H217" s="9"/>
      <c r="I217" s="9"/>
      <c r="J217" s="9"/>
      <c r="K217" s="9"/>
      <c r="L217" s="9"/>
      <c r="M217" s="9"/>
      <c r="N217" s="9"/>
      <c r="O217" s="9"/>
      <c r="P217" s="9"/>
      <c r="Q217" s="9"/>
      <c r="R217" s="9"/>
    </row>
    <row r="218" spans="1:18" x14ac:dyDescent="0.2">
      <c r="B218" s="3">
        <v>2</v>
      </c>
      <c r="C218" s="277" t="s">
        <v>308</v>
      </c>
      <c r="D218" s="126"/>
      <c r="E218" s="126"/>
      <c r="F218" s="126"/>
      <c r="G218" s="126"/>
      <c r="H218" s="126"/>
      <c r="I218" s="126"/>
      <c r="J218" s="126"/>
      <c r="K218" s="126"/>
      <c r="L218" s="126"/>
      <c r="M218" s="126"/>
      <c r="N218" s="126"/>
      <c r="O218" s="126"/>
      <c r="P218" s="126"/>
      <c r="Q218" s="126"/>
      <c r="R218" s="126"/>
    </row>
    <row r="219" spans="1:18" x14ac:dyDescent="0.2">
      <c r="B219" s="127"/>
      <c r="C219" s="193" t="s">
        <v>340</v>
      </c>
      <c r="D219" s="138"/>
      <c r="E219" s="9"/>
      <c r="F219" s="9"/>
      <c r="G219" s="9"/>
      <c r="H219" s="9"/>
      <c r="I219" s="9"/>
      <c r="J219" s="9"/>
      <c r="K219" s="9"/>
      <c r="L219" s="9"/>
      <c r="M219" s="9"/>
      <c r="N219" s="9"/>
      <c r="O219" s="9"/>
      <c r="P219" s="9"/>
      <c r="Q219" s="9"/>
      <c r="R219" s="9"/>
    </row>
    <row r="220" spans="1:18" x14ac:dyDescent="0.2">
      <c r="B220" s="3">
        <v>3</v>
      </c>
      <c r="C220" s="277" t="s">
        <v>309</v>
      </c>
      <c r="D220" s="126"/>
      <c r="E220" s="126"/>
      <c r="F220" s="126"/>
      <c r="G220" s="126"/>
      <c r="H220" s="126"/>
      <c r="I220" s="126"/>
      <c r="J220" s="126"/>
      <c r="K220" s="126"/>
      <c r="L220" s="126"/>
      <c r="M220" s="126"/>
      <c r="N220" s="126"/>
      <c r="O220" s="126"/>
      <c r="P220" s="126"/>
      <c r="Q220" s="126"/>
      <c r="R220" s="126"/>
    </row>
    <row r="221" spans="1:18" x14ac:dyDescent="0.2">
      <c r="B221" s="127"/>
      <c r="C221" s="193" t="s">
        <v>341</v>
      </c>
      <c r="D221" s="138"/>
      <c r="E221" s="9"/>
      <c r="F221" s="9"/>
      <c r="G221" s="9"/>
      <c r="H221" s="9"/>
      <c r="I221" s="9"/>
      <c r="J221" s="9"/>
      <c r="K221" s="9"/>
      <c r="L221" s="9"/>
      <c r="M221" s="9"/>
      <c r="N221" s="9"/>
      <c r="O221" s="9"/>
      <c r="P221" s="9"/>
      <c r="Q221" s="9"/>
      <c r="R221" s="9"/>
    </row>
    <row r="222" spans="1:18" x14ac:dyDescent="0.2">
      <c r="B222" s="3">
        <v>4</v>
      </c>
      <c r="C222" s="277" t="s">
        <v>310</v>
      </c>
      <c r="D222" s="126"/>
      <c r="E222" s="126"/>
      <c r="F222" s="126"/>
      <c r="G222" s="126"/>
      <c r="H222" s="126"/>
      <c r="I222" s="126"/>
      <c r="J222" s="126"/>
      <c r="K222" s="126"/>
      <c r="L222" s="126"/>
      <c r="M222" s="126"/>
      <c r="N222" s="126"/>
      <c r="O222" s="126"/>
      <c r="P222" s="126"/>
      <c r="Q222" s="126"/>
      <c r="R222" s="126"/>
    </row>
    <row r="223" spans="1:18" x14ac:dyDescent="0.2">
      <c r="B223" s="127"/>
      <c r="C223" s="193" t="s">
        <v>342</v>
      </c>
      <c r="D223" s="138"/>
      <c r="E223" s="9"/>
      <c r="F223" s="9"/>
      <c r="G223" s="9"/>
      <c r="H223" s="9"/>
      <c r="I223" s="9"/>
      <c r="J223" s="9"/>
      <c r="K223" s="9"/>
      <c r="L223" s="9"/>
      <c r="M223" s="9"/>
      <c r="N223" s="9"/>
      <c r="O223" s="9"/>
      <c r="P223" s="9"/>
      <c r="Q223" s="9"/>
      <c r="R223" s="9"/>
    </row>
    <row r="224" spans="1:18" x14ac:dyDescent="0.2">
      <c r="B224" s="3">
        <v>5</v>
      </c>
      <c r="C224" s="283" t="s">
        <v>311</v>
      </c>
      <c r="D224" s="126"/>
      <c r="E224" s="126"/>
      <c r="F224" s="126"/>
      <c r="G224" s="126"/>
      <c r="H224" s="126"/>
      <c r="I224" s="126"/>
      <c r="J224" s="126"/>
      <c r="K224" s="126"/>
      <c r="L224" s="126"/>
      <c r="M224" s="126"/>
      <c r="N224" s="126"/>
      <c r="O224" s="126"/>
      <c r="P224" s="126"/>
      <c r="Q224" s="126"/>
      <c r="R224" s="126"/>
    </row>
    <row r="225" spans="2:18" x14ac:dyDescent="0.2">
      <c r="B225" s="127"/>
      <c r="C225" s="193" t="s">
        <v>343</v>
      </c>
      <c r="D225" s="138"/>
      <c r="E225" s="9"/>
      <c r="F225" s="9"/>
      <c r="G225" s="9"/>
      <c r="H225" s="9"/>
      <c r="I225" s="9"/>
      <c r="J225" s="9"/>
      <c r="K225" s="9"/>
      <c r="L225" s="9"/>
      <c r="M225" s="9"/>
      <c r="N225" s="9"/>
      <c r="O225" s="9"/>
      <c r="P225" s="9"/>
      <c r="Q225" s="9"/>
      <c r="R225" s="9"/>
    </row>
    <row r="226" spans="2:18" ht="1.5" customHeight="1" thickBot="1" x14ac:dyDescent="0.25">
      <c r="D226" s="126"/>
      <c r="E226" s="126"/>
      <c r="F226" s="126"/>
      <c r="G226" s="126"/>
      <c r="H226" s="126"/>
      <c r="I226" s="126"/>
      <c r="J226" s="126"/>
      <c r="K226" s="126"/>
      <c r="L226" s="126"/>
      <c r="M226" s="126"/>
      <c r="N226" s="126"/>
      <c r="O226" s="126"/>
      <c r="P226" s="126"/>
      <c r="Q226" s="126"/>
      <c r="R226" s="126"/>
    </row>
    <row r="227" spans="2:18" ht="13.5" thickBot="1" x14ac:dyDescent="0.25">
      <c r="C227" s="76" t="s">
        <v>28</v>
      </c>
      <c r="D227" s="96" t="str">
        <f>IF(COUNTIF(D217:D226,"A")&gt;4,"C",IF(COUNTIF(D217:D226,"A")&gt;0,"P"," "))</f>
        <v xml:space="preserve"> </v>
      </c>
      <c r="E227" s="96" t="str">
        <f t="shared" ref="E227:R227" si="54">IF(COUNTIF(E217:E226,"A")&gt;4,"C",IF(COUNTIF(E217:E226,"A")&gt;0,"P"," "))</f>
        <v xml:space="preserve"> </v>
      </c>
      <c r="F227" s="96" t="str">
        <f t="shared" si="54"/>
        <v xml:space="preserve"> </v>
      </c>
      <c r="G227" s="96" t="str">
        <f t="shared" si="54"/>
        <v xml:space="preserve"> </v>
      </c>
      <c r="H227" s="96" t="str">
        <f t="shared" si="54"/>
        <v xml:space="preserve"> </v>
      </c>
      <c r="I227" s="96" t="str">
        <f t="shared" si="54"/>
        <v xml:space="preserve"> </v>
      </c>
      <c r="J227" s="96" t="str">
        <f t="shared" si="54"/>
        <v xml:space="preserve"> </v>
      </c>
      <c r="K227" s="96" t="str">
        <f t="shared" si="54"/>
        <v xml:space="preserve"> </v>
      </c>
      <c r="L227" s="96" t="str">
        <f t="shared" si="54"/>
        <v xml:space="preserve"> </v>
      </c>
      <c r="M227" s="96" t="str">
        <f t="shared" si="54"/>
        <v xml:space="preserve"> </v>
      </c>
      <c r="N227" s="96" t="str">
        <f t="shared" si="54"/>
        <v xml:space="preserve"> </v>
      </c>
      <c r="O227" s="96" t="str">
        <f t="shared" si="54"/>
        <v xml:space="preserve"> </v>
      </c>
      <c r="P227" s="96" t="str">
        <f t="shared" si="54"/>
        <v xml:space="preserve"> </v>
      </c>
      <c r="Q227" s="96" t="str">
        <f t="shared" si="54"/>
        <v xml:space="preserve"> </v>
      </c>
      <c r="R227" s="96" t="str">
        <f t="shared" si="54"/>
        <v xml:space="preserve"> </v>
      </c>
    </row>
    <row r="228" spans="2:18" ht="15" x14ac:dyDescent="0.25">
      <c r="B228" s="124" t="s">
        <v>188</v>
      </c>
      <c r="D228" s="198"/>
      <c r="E228" s="198"/>
      <c r="F228" s="198"/>
      <c r="G228" s="198"/>
      <c r="H228" s="198"/>
      <c r="I228" s="198"/>
      <c r="J228" s="198"/>
      <c r="K228" s="198"/>
      <c r="L228" s="198"/>
      <c r="M228" s="198"/>
      <c r="N228" s="198"/>
      <c r="O228" s="198"/>
      <c r="P228" s="198"/>
      <c r="Q228" s="198"/>
      <c r="R228" s="198"/>
    </row>
    <row r="229" spans="2:18" x14ac:dyDescent="0.2">
      <c r="B229" s="3">
        <v>1</v>
      </c>
      <c r="C229" s="289" t="s">
        <v>312</v>
      </c>
      <c r="D229" s="198"/>
      <c r="E229" s="198"/>
      <c r="F229" s="198"/>
      <c r="G229" s="198"/>
      <c r="H229" s="198"/>
      <c r="I229" s="198"/>
      <c r="J229" s="198"/>
      <c r="K229" s="198"/>
      <c r="L229" s="198"/>
      <c r="M229" s="198"/>
      <c r="N229" s="198"/>
      <c r="O229" s="198"/>
      <c r="P229" s="198"/>
      <c r="Q229" s="198"/>
      <c r="R229" s="198"/>
    </row>
    <row r="230" spans="2:18" x14ac:dyDescent="0.2">
      <c r="B230" s="125"/>
      <c r="C230" s="193" t="s">
        <v>333</v>
      </c>
      <c r="D230" s="138"/>
      <c r="E230" s="9"/>
      <c r="F230" s="9"/>
      <c r="G230" s="9"/>
      <c r="H230" s="9"/>
      <c r="I230" s="9"/>
      <c r="J230" s="9"/>
      <c r="K230" s="9"/>
      <c r="L230" s="9"/>
      <c r="M230" s="9"/>
      <c r="N230" s="9"/>
      <c r="O230" s="9"/>
      <c r="P230" s="9"/>
      <c r="Q230" s="9"/>
      <c r="R230" s="9"/>
    </row>
    <row r="231" spans="2:18" x14ac:dyDescent="0.2">
      <c r="B231" s="3">
        <v>2</v>
      </c>
      <c r="C231" s="382" t="s">
        <v>313</v>
      </c>
      <c r="D231" s="126" t="str">
        <f t="shared" ref="D231:R231" si="55">IF(COUNTIF(D230:D230,"A")&gt;=1,"C",IF(COUNTIF(D230:D230,"A")&gt;0,"P"," "))</f>
        <v xml:space="preserve"> </v>
      </c>
      <c r="E231" s="126" t="str">
        <f t="shared" si="55"/>
        <v xml:space="preserve"> </v>
      </c>
      <c r="F231" s="126" t="str">
        <f t="shared" si="55"/>
        <v xml:space="preserve"> </v>
      </c>
      <c r="G231" s="126" t="str">
        <f t="shared" si="55"/>
        <v xml:space="preserve"> </v>
      </c>
      <c r="H231" s="126" t="str">
        <f t="shared" si="55"/>
        <v xml:space="preserve"> </v>
      </c>
      <c r="I231" s="126" t="str">
        <f t="shared" si="55"/>
        <v xml:space="preserve"> </v>
      </c>
      <c r="J231" s="126" t="str">
        <f t="shared" si="55"/>
        <v xml:space="preserve"> </v>
      </c>
      <c r="K231" s="126" t="str">
        <f t="shared" si="55"/>
        <v xml:space="preserve"> </v>
      </c>
      <c r="L231" s="126" t="str">
        <f t="shared" si="55"/>
        <v xml:space="preserve"> </v>
      </c>
      <c r="M231" s="126" t="str">
        <f t="shared" si="55"/>
        <v xml:space="preserve"> </v>
      </c>
      <c r="N231" s="126" t="str">
        <f t="shared" si="55"/>
        <v xml:space="preserve"> </v>
      </c>
      <c r="O231" s="126" t="str">
        <f t="shared" si="55"/>
        <v xml:space="preserve"> </v>
      </c>
      <c r="P231" s="126" t="str">
        <f t="shared" si="55"/>
        <v xml:space="preserve"> </v>
      </c>
      <c r="Q231" s="126" t="str">
        <f t="shared" si="55"/>
        <v xml:space="preserve"> </v>
      </c>
      <c r="R231" s="126" t="str">
        <f t="shared" si="55"/>
        <v xml:space="preserve"> </v>
      </c>
    </row>
    <row r="232" spans="2:18" x14ac:dyDescent="0.2">
      <c r="B232" s="127"/>
      <c r="C232" s="193" t="s">
        <v>334</v>
      </c>
      <c r="D232" s="138"/>
      <c r="E232" s="9"/>
      <c r="F232" s="9"/>
      <c r="G232" s="9"/>
      <c r="H232" s="9"/>
      <c r="I232" s="9"/>
      <c r="J232" s="9"/>
      <c r="K232" s="9"/>
      <c r="L232" s="9"/>
      <c r="M232" s="9"/>
      <c r="N232" s="9"/>
      <c r="O232" s="9"/>
      <c r="P232" s="9"/>
      <c r="Q232" s="9"/>
      <c r="R232" s="9"/>
    </row>
    <row r="233" spans="2:18" x14ac:dyDescent="0.2">
      <c r="B233" s="3">
        <v>3</v>
      </c>
      <c r="C233" s="277" t="s">
        <v>335</v>
      </c>
      <c r="D233" s="126" t="str">
        <f t="shared" ref="D233:R233" si="56">IF(COUNTIF(D232:D232,"A")&gt;=1,"C",IF(COUNTIF(D232:D232,"A")&gt;0,"P"," "))</f>
        <v xml:space="preserve"> </v>
      </c>
      <c r="E233" s="126" t="str">
        <f t="shared" si="56"/>
        <v xml:space="preserve"> </v>
      </c>
      <c r="F233" s="126" t="str">
        <f t="shared" si="56"/>
        <v xml:space="preserve"> </v>
      </c>
      <c r="G233" s="126" t="str">
        <f t="shared" si="56"/>
        <v xml:space="preserve"> </v>
      </c>
      <c r="H233" s="126" t="str">
        <f t="shared" si="56"/>
        <v xml:space="preserve"> </v>
      </c>
      <c r="I233" s="126" t="str">
        <f t="shared" si="56"/>
        <v xml:space="preserve"> </v>
      </c>
      <c r="J233" s="126" t="str">
        <f t="shared" si="56"/>
        <v xml:space="preserve"> </v>
      </c>
      <c r="K233" s="126" t="str">
        <f t="shared" si="56"/>
        <v xml:space="preserve"> </v>
      </c>
      <c r="L233" s="126" t="str">
        <f t="shared" si="56"/>
        <v xml:space="preserve"> </v>
      </c>
      <c r="M233" s="126" t="str">
        <f t="shared" si="56"/>
        <v xml:space="preserve"> </v>
      </c>
      <c r="N233" s="126" t="str">
        <f t="shared" si="56"/>
        <v xml:space="preserve"> </v>
      </c>
      <c r="O233" s="126" t="str">
        <f t="shared" si="56"/>
        <v xml:space="preserve"> </v>
      </c>
      <c r="P233" s="126" t="str">
        <f t="shared" si="56"/>
        <v xml:space="preserve"> </v>
      </c>
      <c r="Q233" s="126" t="str">
        <f t="shared" si="56"/>
        <v xml:space="preserve"> </v>
      </c>
      <c r="R233" s="126" t="str">
        <f t="shared" si="56"/>
        <v xml:space="preserve"> </v>
      </c>
    </row>
    <row r="234" spans="2:18" x14ac:dyDescent="0.2">
      <c r="B234" s="127"/>
      <c r="C234" s="193" t="s">
        <v>336</v>
      </c>
      <c r="D234" s="138"/>
      <c r="E234" s="9"/>
      <c r="F234" s="9"/>
      <c r="G234" s="9"/>
      <c r="H234" s="9"/>
      <c r="I234" s="9"/>
      <c r="J234" s="9"/>
      <c r="K234" s="9"/>
      <c r="L234" s="9"/>
      <c r="M234" s="9"/>
      <c r="N234" s="9"/>
      <c r="O234" s="9"/>
      <c r="P234" s="9"/>
      <c r="Q234" s="9"/>
      <c r="R234" s="9"/>
    </row>
    <row r="235" spans="2:18" x14ac:dyDescent="0.2">
      <c r="B235" s="3">
        <v>4</v>
      </c>
      <c r="C235" s="277" t="s">
        <v>314</v>
      </c>
      <c r="D235" s="126" t="str">
        <f t="shared" ref="D235:R235" si="57">IF(COUNTIF(D234:D234,"A")&gt;=1,"C",IF(COUNTIF(D234:D234,"A")&gt;0,"P"," "))</f>
        <v xml:space="preserve"> </v>
      </c>
      <c r="E235" s="126" t="str">
        <f t="shared" si="57"/>
        <v xml:space="preserve"> </v>
      </c>
      <c r="F235" s="126" t="str">
        <f t="shared" si="57"/>
        <v xml:space="preserve"> </v>
      </c>
      <c r="G235" s="126" t="str">
        <f t="shared" si="57"/>
        <v xml:space="preserve"> </v>
      </c>
      <c r="H235" s="126" t="str">
        <f t="shared" si="57"/>
        <v xml:space="preserve"> </v>
      </c>
      <c r="I235" s="126" t="str">
        <f t="shared" si="57"/>
        <v xml:space="preserve"> </v>
      </c>
      <c r="J235" s="126" t="str">
        <f t="shared" si="57"/>
        <v xml:space="preserve"> </v>
      </c>
      <c r="K235" s="126" t="str">
        <f t="shared" si="57"/>
        <v xml:space="preserve"> </v>
      </c>
      <c r="L235" s="126" t="str">
        <f t="shared" si="57"/>
        <v xml:space="preserve"> </v>
      </c>
      <c r="M235" s="126" t="str">
        <f t="shared" si="57"/>
        <v xml:space="preserve"> </v>
      </c>
      <c r="N235" s="126" t="str">
        <f t="shared" si="57"/>
        <v xml:space="preserve"> </v>
      </c>
      <c r="O235" s="126" t="str">
        <f t="shared" si="57"/>
        <v xml:space="preserve"> </v>
      </c>
      <c r="P235" s="126" t="str">
        <f t="shared" si="57"/>
        <v xml:space="preserve"> </v>
      </c>
      <c r="Q235" s="126" t="str">
        <f t="shared" si="57"/>
        <v xml:space="preserve"> </v>
      </c>
      <c r="R235" s="126" t="str">
        <f t="shared" si="57"/>
        <v xml:space="preserve"> </v>
      </c>
    </row>
    <row r="236" spans="2:18" x14ac:dyDescent="0.2">
      <c r="B236" s="127"/>
      <c r="C236" s="193" t="s">
        <v>337</v>
      </c>
      <c r="D236" s="138"/>
      <c r="E236" s="9"/>
      <c r="F236" s="9"/>
      <c r="G236" s="9"/>
      <c r="H236" s="9"/>
      <c r="I236" s="9"/>
      <c r="J236" s="9"/>
      <c r="K236" s="9"/>
      <c r="L236" s="9"/>
      <c r="M236" s="9"/>
      <c r="N236" s="9"/>
      <c r="O236" s="9"/>
      <c r="P236" s="9"/>
      <c r="Q236" s="9"/>
      <c r="R236" s="9"/>
    </row>
    <row r="237" spans="2:18" x14ac:dyDescent="0.2">
      <c r="B237" s="3">
        <v>5</v>
      </c>
      <c r="C237" s="290" t="s">
        <v>315</v>
      </c>
      <c r="D237" s="126" t="str">
        <f t="shared" ref="D237:R237" si="58">IF(COUNTIF(D236:D236,"A")&gt;=1,"C",IF(COUNTIF(D236:D236,"A")&gt;0,"P"," "))</f>
        <v xml:space="preserve"> </v>
      </c>
      <c r="E237" s="126" t="str">
        <f t="shared" si="58"/>
        <v xml:space="preserve"> </v>
      </c>
      <c r="F237" s="126" t="str">
        <f t="shared" si="58"/>
        <v xml:space="preserve"> </v>
      </c>
      <c r="G237" s="126" t="str">
        <f t="shared" si="58"/>
        <v xml:space="preserve"> </v>
      </c>
      <c r="H237" s="126" t="str">
        <f t="shared" si="58"/>
        <v xml:space="preserve"> </v>
      </c>
      <c r="I237" s="126" t="str">
        <f t="shared" si="58"/>
        <v xml:space="preserve"> </v>
      </c>
      <c r="J237" s="126" t="str">
        <f t="shared" si="58"/>
        <v xml:space="preserve"> </v>
      </c>
      <c r="K237" s="126" t="str">
        <f t="shared" si="58"/>
        <v xml:space="preserve"> </v>
      </c>
      <c r="L237" s="126" t="str">
        <f t="shared" si="58"/>
        <v xml:space="preserve"> </v>
      </c>
      <c r="M237" s="126" t="str">
        <f t="shared" si="58"/>
        <v xml:space="preserve"> </v>
      </c>
      <c r="N237" s="126" t="str">
        <f t="shared" si="58"/>
        <v xml:space="preserve"> </v>
      </c>
      <c r="O237" s="126" t="str">
        <f t="shared" si="58"/>
        <v xml:space="preserve"> </v>
      </c>
      <c r="P237" s="126" t="str">
        <f t="shared" si="58"/>
        <v xml:space="preserve"> </v>
      </c>
      <c r="Q237" s="126" t="str">
        <f t="shared" si="58"/>
        <v xml:space="preserve"> </v>
      </c>
      <c r="R237" s="126" t="str">
        <f t="shared" si="58"/>
        <v xml:space="preserve"> </v>
      </c>
    </row>
    <row r="238" spans="2:18" x14ac:dyDescent="0.2">
      <c r="B238" s="127"/>
      <c r="C238" s="193" t="s">
        <v>338</v>
      </c>
      <c r="D238" s="138"/>
      <c r="E238" s="9"/>
      <c r="F238" s="9"/>
      <c r="G238" s="9"/>
      <c r="H238" s="9"/>
      <c r="I238" s="9"/>
      <c r="J238" s="9"/>
      <c r="K238" s="9"/>
      <c r="L238" s="9"/>
      <c r="M238" s="9"/>
      <c r="N238" s="9"/>
      <c r="O238" s="9"/>
      <c r="P238" s="9"/>
      <c r="Q238" s="9"/>
      <c r="R238" s="9"/>
    </row>
    <row r="239" spans="2:18" ht="1.5" customHeight="1" thickBot="1" x14ac:dyDescent="0.25">
      <c r="D239" s="126" t="str">
        <f t="shared" ref="D239:R239" si="59">IF(COUNTIF(D238:D238,"A")&gt;=1,"C",IF(COUNTIF(D238:D238,"A")&gt;0,"P"," "))</f>
        <v xml:space="preserve"> </v>
      </c>
      <c r="E239" s="126" t="str">
        <f t="shared" si="59"/>
        <v xml:space="preserve"> </v>
      </c>
      <c r="F239" s="126" t="str">
        <f t="shared" si="59"/>
        <v xml:space="preserve"> </v>
      </c>
      <c r="G239" s="126" t="str">
        <f t="shared" si="59"/>
        <v xml:space="preserve"> </v>
      </c>
      <c r="H239" s="126" t="str">
        <f t="shared" si="59"/>
        <v xml:space="preserve"> </v>
      </c>
      <c r="I239" s="126" t="str">
        <f t="shared" si="59"/>
        <v xml:space="preserve"> </v>
      </c>
      <c r="J239" s="126" t="str">
        <f t="shared" si="59"/>
        <v xml:space="preserve"> </v>
      </c>
      <c r="K239" s="126" t="str">
        <f t="shared" si="59"/>
        <v xml:space="preserve"> </v>
      </c>
      <c r="L239" s="126" t="str">
        <f t="shared" si="59"/>
        <v xml:space="preserve"> </v>
      </c>
      <c r="M239" s="126" t="str">
        <f t="shared" si="59"/>
        <v xml:space="preserve"> </v>
      </c>
      <c r="N239" s="126" t="str">
        <f t="shared" si="59"/>
        <v xml:space="preserve"> </v>
      </c>
      <c r="O239" s="126" t="str">
        <f t="shared" si="59"/>
        <v xml:space="preserve"> </v>
      </c>
      <c r="P239" s="126" t="str">
        <f t="shared" si="59"/>
        <v xml:space="preserve"> </v>
      </c>
      <c r="Q239" s="126" t="str">
        <f t="shared" si="59"/>
        <v xml:space="preserve"> </v>
      </c>
      <c r="R239" s="126" t="str">
        <f t="shared" si="59"/>
        <v xml:space="preserve"> </v>
      </c>
    </row>
    <row r="240" spans="2:18" ht="13.5" thickBot="1" x14ac:dyDescent="0.25">
      <c r="C240" s="76" t="s">
        <v>28</v>
      </c>
      <c r="D240" s="96" t="str">
        <f>IF(COUNTIF(D230:D239,"A")&gt;4,"C",IF(COUNTIF(D230:D239,"A")&gt;0,"P"," "))</f>
        <v xml:space="preserve"> </v>
      </c>
      <c r="E240" s="96" t="str">
        <f t="shared" ref="E240:R240" si="60">IF(COUNTIF(E231:E239,"C")&gt;4,"C",IF(COUNTIF(E231:E239,"C")&gt;0,"P"," "))</f>
        <v xml:space="preserve"> </v>
      </c>
      <c r="F240" s="96" t="str">
        <f t="shared" si="60"/>
        <v xml:space="preserve"> </v>
      </c>
      <c r="G240" s="96" t="str">
        <f t="shared" si="60"/>
        <v xml:space="preserve"> </v>
      </c>
      <c r="H240" s="96" t="str">
        <f t="shared" si="60"/>
        <v xml:space="preserve"> </v>
      </c>
      <c r="I240" s="96" t="str">
        <f t="shared" si="60"/>
        <v xml:space="preserve"> </v>
      </c>
      <c r="J240" s="96" t="str">
        <f t="shared" si="60"/>
        <v xml:space="preserve"> </v>
      </c>
      <c r="K240" s="96" t="str">
        <f t="shared" si="60"/>
        <v xml:space="preserve"> </v>
      </c>
      <c r="L240" s="96" t="str">
        <f t="shared" si="60"/>
        <v xml:space="preserve"> </v>
      </c>
      <c r="M240" s="96" t="str">
        <f t="shared" si="60"/>
        <v xml:space="preserve"> </v>
      </c>
      <c r="N240" s="96" t="str">
        <f t="shared" si="60"/>
        <v xml:space="preserve"> </v>
      </c>
      <c r="O240" s="96" t="str">
        <f t="shared" si="60"/>
        <v xml:space="preserve"> </v>
      </c>
      <c r="P240" s="96" t="str">
        <f t="shared" si="60"/>
        <v xml:space="preserve"> </v>
      </c>
      <c r="Q240" s="96" t="str">
        <f t="shared" si="60"/>
        <v xml:space="preserve"> </v>
      </c>
      <c r="R240" s="96" t="str">
        <f t="shared" si="60"/>
        <v xml:space="preserve"> </v>
      </c>
    </row>
    <row r="241" spans="2:2" ht="15" x14ac:dyDescent="0.25">
      <c r="B241" s="124"/>
    </row>
  </sheetData>
  <sheetProtection password="9A15" sheet="1" objects="1" scenarios="1" selectLockedCells="1"/>
  <mergeCells count="19">
    <mergeCell ref="D1:D4"/>
    <mergeCell ref="E1:E4"/>
    <mergeCell ref="A167:R167"/>
    <mergeCell ref="A214:R214"/>
    <mergeCell ref="O1:O4"/>
    <mergeCell ref="P1:P4"/>
    <mergeCell ref="Q1:Q4"/>
    <mergeCell ref="R1:R4"/>
    <mergeCell ref="A3:C3"/>
    <mergeCell ref="A5:R5"/>
    <mergeCell ref="I1:I4"/>
    <mergeCell ref="J1:J4"/>
    <mergeCell ref="N1:N4"/>
    <mergeCell ref="K1:K4"/>
    <mergeCell ref="L1:L4"/>
    <mergeCell ref="M1:M4"/>
    <mergeCell ref="F1:F4"/>
    <mergeCell ref="G1:G4"/>
    <mergeCell ref="H1:H4"/>
  </mergeCells>
  <pageMargins left="0.75" right="0.75" top="0.5" bottom="0.5" header="0.5" footer="0.25"/>
  <pageSetup scale="74" orientation="portrait" horizontalDpi="300" verticalDpi="300" r:id="rId1"/>
  <headerFooter>
    <oddHeader>&amp;C&amp;"Arial,Bold"&amp;14CadetteTrax&amp;12
Badges - &amp;D</oddHeader>
    <oddFooter>&amp;CPage &amp;P</oddFooter>
  </headerFooter>
  <rowBreaks count="4" manualBreakCount="4">
    <brk id="4" max="16383" man="1"/>
    <brk id="74" max="16383" man="1"/>
    <brk id="143" max="16383" man="1"/>
    <brk id="213" max="16383" man="1"/>
  </rowBreaks>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48"/>
  </sheetPr>
  <dimension ref="A1:U94"/>
  <sheetViews>
    <sheetView showGridLines="0" zoomScaleNormal="100" workbookViewId="0">
      <pane ySplit="4" topLeftCell="A5" activePane="bottomLeft" state="frozen"/>
      <selection pane="bottomLeft" activeCell="E8" sqref="E8"/>
    </sheetView>
  </sheetViews>
  <sheetFormatPr defaultRowHeight="12.75" x14ac:dyDescent="0.2"/>
  <cols>
    <col min="1" max="1" width="2.7109375" style="114" customWidth="1"/>
    <col min="2" max="2" width="19" style="349" customWidth="1"/>
    <col min="3" max="3" width="3.42578125" style="6" customWidth="1"/>
    <col min="4" max="4" width="30.28515625" style="6" customWidth="1"/>
    <col min="5" max="19" width="3.28515625" style="350" customWidth="1"/>
    <col min="20" max="20" width="2.7109375" style="6" customWidth="1"/>
    <col min="21" max="16384" width="9.140625" style="6"/>
  </cols>
  <sheetData>
    <row r="1" spans="1:21" ht="15.75" customHeight="1" x14ac:dyDescent="0.2">
      <c r="A1" s="443" t="s">
        <v>233</v>
      </c>
      <c r="B1" s="323"/>
      <c r="C1" s="324" t="s">
        <v>103</v>
      </c>
      <c r="D1" s="325">
        <f>[1]Instructions!F3</f>
        <v>0</v>
      </c>
      <c r="E1" s="415" t="str">
        <f ca="1">'ambassador 1'!$A$1</f>
        <v>ambassador 1</v>
      </c>
      <c r="F1" s="415" t="str">
        <f ca="1">'ambassador 2'!$A$1</f>
        <v>ambassador 2</v>
      </c>
      <c r="G1" s="415" t="str">
        <f ca="1">'ambassador 3'!$A$1</f>
        <v>ambassador 3</v>
      </c>
      <c r="H1" s="415" t="str">
        <f ca="1">'ambassador 4'!$A$1</f>
        <v>ambassador 4</v>
      </c>
      <c r="I1" s="415" t="str">
        <f ca="1">'ambassador 5'!$A$1</f>
        <v>ambassador 5</v>
      </c>
      <c r="J1" s="415" t="str">
        <f ca="1">'ambassador 6'!$A$1</f>
        <v>ambassador 6</v>
      </c>
      <c r="K1" s="415" t="str">
        <f ca="1">'ambassador 7'!$A$1</f>
        <v>ambassador 7</v>
      </c>
      <c r="L1" s="415" t="str">
        <f ca="1">'ambassador 8'!$A$1</f>
        <v>ambassador 8</v>
      </c>
      <c r="M1" s="415" t="str">
        <f ca="1">'ambassador 9'!$A$1</f>
        <v>ambassador 9</v>
      </c>
      <c r="N1" s="415" t="str">
        <f ca="1">'ambassador 10'!$A$1</f>
        <v>ambassador 10</v>
      </c>
      <c r="O1" s="415" t="str">
        <f ca="1">'ambassador 11'!$A$1</f>
        <v>ambassador 11</v>
      </c>
      <c r="P1" s="415" t="str">
        <f ca="1">'ambassador 12'!$A$1</f>
        <v>ambassador 12</v>
      </c>
      <c r="Q1" s="415" t="str">
        <f ca="1">'ambassador 13'!$A$1</f>
        <v>ambassador 13</v>
      </c>
      <c r="R1" s="415" t="str">
        <f ca="1">'ambassador 14'!$A$1</f>
        <v>ambassador 14</v>
      </c>
      <c r="S1" s="415" t="str">
        <f ca="1">'ambassador 15'!$A$1</f>
        <v>ambassador 15</v>
      </c>
      <c r="T1" s="443" t="s">
        <v>233</v>
      </c>
    </row>
    <row r="2" spans="1:21" ht="15.75" customHeight="1" x14ac:dyDescent="0.25">
      <c r="A2" s="443"/>
      <c r="B2" s="69"/>
      <c r="C2" s="113" t="s">
        <v>104</v>
      </c>
      <c r="D2" s="87">
        <f>[1]Instructions!F5</f>
        <v>0</v>
      </c>
      <c r="E2" s="416"/>
      <c r="F2" s="416"/>
      <c r="G2" s="416"/>
      <c r="H2" s="416"/>
      <c r="I2" s="416"/>
      <c r="J2" s="416"/>
      <c r="K2" s="416"/>
      <c r="L2" s="416"/>
      <c r="M2" s="416"/>
      <c r="N2" s="416"/>
      <c r="O2" s="416"/>
      <c r="P2" s="416"/>
      <c r="Q2" s="416"/>
      <c r="R2" s="416"/>
      <c r="S2" s="416"/>
      <c r="T2" s="443"/>
    </row>
    <row r="3" spans="1:21" ht="15.75" customHeight="1" x14ac:dyDescent="0.2">
      <c r="A3" s="443"/>
      <c r="B3" s="441" t="s">
        <v>81</v>
      </c>
      <c r="C3" s="441"/>
      <c r="D3" s="444"/>
      <c r="E3" s="416"/>
      <c r="F3" s="416"/>
      <c r="G3" s="416"/>
      <c r="H3" s="416"/>
      <c r="I3" s="416"/>
      <c r="J3" s="416"/>
      <c r="K3" s="416"/>
      <c r="L3" s="416"/>
      <c r="M3" s="416"/>
      <c r="N3" s="416"/>
      <c r="O3" s="416"/>
      <c r="P3" s="416"/>
      <c r="Q3" s="416"/>
      <c r="R3" s="416"/>
      <c r="S3" s="416"/>
      <c r="T3" s="443"/>
    </row>
    <row r="4" spans="1:21" s="326" customFormat="1" ht="15.75" customHeight="1" x14ac:dyDescent="0.2">
      <c r="A4" s="443"/>
      <c r="B4" s="445"/>
      <c r="C4" s="446"/>
      <c r="D4" s="447"/>
      <c r="E4" s="417"/>
      <c r="F4" s="417"/>
      <c r="G4" s="417"/>
      <c r="H4" s="417"/>
      <c r="I4" s="417"/>
      <c r="J4" s="417"/>
      <c r="K4" s="417"/>
      <c r="L4" s="417"/>
      <c r="M4" s="417"/>
      <c r="N4" s="417"/>
      <c r="O4" s="417"/>
      <c r="P4" s="417"/>
      <c r="Q4" s="417"/>
      <c r="R4" s="417"/>
      <c r="S4" s="417"/>
      <c r="T4" s="443"/>
    </row>
    <row r="5" spans="1:21" s="242" customFormat="1" ht="20.25" customHeight="1" x14ac:dyDescent="0.2">
      <c r="A5" s="443"/>
      <c r="B5" s="448" t="s">
        <v>26</v>
      </c>
      <c r="C5" s="449"/>
      <c r="D5" s="449"/>
      <c r="E5" s="449"/>
      <c r="F5" s="449"/>
      <c r="G5" s="449"/>
      <c r="H5" s="449"/>
      <c r="I5" s="449"/>
      <c r="J5" s="449"/>
      <c r="K5" s="449"/>
      <c r="L5" s="449"/>
      <c r="M5" s="449"/>
      <c r="N5" s="449"/>
      <c r="O5" s="449"/>
      <c r="P5" s="449"/>
      <c r="Q5" s="449"/>
      <c r="R5" s="449"/>
      <c r="S5" s="449"/>
      <c r="T5" s="443"/>
    </row>
    <row r="6" spans="1:21" ht="20.25" customHeight="1" x14ac:dyDescent="0.2">
      <c r="A6" s="443"/>
      <c r="B6" s="450" t="s">
        <v>234</v>
      </c>
      <c r="C6" s="451"/>
      <c r="D6" s="451"/>
      <c r="E6" s="451"/>
      <c r="F6" s="451"/>
      <c r="G6" s="451"/>
      <c r="H6" s="451"/>
      <c r="I6" s="451"/>
      <c r="J6" s="451"/>
      <c r="K6" s="451"/>
      <c r="L6" s="451"/>
      <c r="M6" s="451"/>
      <c r="N6" s="451"/>
      <c r="O6" s="451"/>
      <c r="P6" s="451"/>
      <c r="Q6" s="451"/>
      <c r="R6" s="451"/>
      <c r="S6" s="451"/>
      <c r="T6" s="443"/>
    </row>
    <row r="7" spans="1:21" s="326" customFormat="1" x14ac:dyDescent="0.2">
      <c r="A7" s="443"/>
      <c r="B7" s="327"/>
      <c r="C7" s="452" t="s">
        <v>235</v>
      </c>
      <c r="D7" s="453"/>
      <c r="E7" s="453"/>
      <c r="F7" s="453"/>
      <c r="G7" s="453"/>
      <c r="H7" s="453"/>
      <c r="I7" s="453"/>
      <c r="J7" s="453"/>
      <c r="K7" s="453"/>
      <c r="L7" s="453"/>
      <c r="M7" s="453"/>
      <c r="N7" s="453"/>
      <c r="O7" s="453"/>
      <c r="P7" s="453"/>
      <c r="Q7" s="453"/>
      <c r="R7" s="453"/>
      <c r="S7" s="453"/>
      <c r="T7" s="443"/>
    </row>
    <row r="8" spans="1:21" ht="12.75" customHeight="1" x14ac:dyDescent="0.2">
      <c r="A8" s="443"/>
      <c r="B8" s="6"/>
      <c r="C8" s="328">
        <v>1</v>
      </c>
      <c r="D8" s="329" t="s">
        <v>236</v>
      </c>
      <c r="E8" s="330"/>
      <c r="F8" s="331"/>
      <c r="G8" s="331"/>
      <c r="H8" s="331"/>
      <c r="I8" s="331"/>
      <c r="J8" s="331"/>
      <c r="K8" s="331"/>
      <c r="L8" s="331"/>
      <c r="M8" s="331"/>
      <c r="N8" s="331"/>
      <c r="O8" s="331"/>
      <c r="P8" s="331"/>
      <c r="Q8" s="331"/>
      <c r="R8" s="331"/>
      <c r="S8" s="332"/>
      <c r="T8" s="443"/>
    </row>
    <row r="9" spans="1:21" ht="12.75" customHeight="1" x14ac:dyDescent="0.2">
      <c r="A9" s="443"/>
      <c r="B9" s="6"/>
      <c r="C9" s="328">
        <v>2</v>
      </c>
      <c r="D9" s="329" t="s">
        <v>237</v>
      </c>
      <c r="E9" s="330"/>
      <c r="F9" s="331"/>
      <c r="G9" s="331"/>
      <c r="H9" s="331"/>
      <c r="I9" s="331"/>
      <c r="J9" s="331"/>
      <c r="K9" s="331"/>
      <c r="L9" s="331"/>
      <c r="M9" s="331"/>
      <c r="N9" s="331"/>
      <c r="O9" s="331"/>
      <c r="P9" s="331"/>
      <c r="Q9" s="331"/>
      <c r="R9" s="331"/>
      <c r="S9" s="332"/>
      <c r="T9" s="443"/>
    </row>
    <row r="10" spans="1:21" ht="12.75" customHeight="1" thickBot="1" x14ac:dyDescent="0.25">
      <c r="A10" s="443"/>
      <c r="B10" s="6"/>
      <c r="C10" s="328">
        <v>3</v>
      </c>
      <c r="D10" s="333" t="s">
        <v>238</v>
      </c>
      <c r="E10" s="330"/>
      <c r="F10" s="331"/>
      <c r="G10" s="331"/>
      <c r="H10" s="331"/>
      <c r="I10" s="331"/>
      <c r="J10" s="331"/>
      <c r="K10" s="331"/>
      <c r="L10" s="331"/>
      <c r="M10" s="331"/>
      <c r="N10" s="331"/>
      <c r="O10" s="331"/>
      <c r="P10" s="331"/>
      <c r="Q10" s="331"/>
      <c r="R10" s="331"/>
      <c r="S10" s="332"/>
      <c r="T10" s="443"/>
      <c r="U10" s="334"/>
    </row>
    <row r="11" spans="1:21" ht="13.5" thickBot="1" x14ac:dyDescent="0.25">
      <c r="A11" s="443"/>
      <c r="B11" s="69"/>
      <c r="D11" s="76" t="s">
        <v>28</v>
      </c>
      <c r="E11" s="335" t="str">
        <f t="shared" ref="E11:S11" si="0">IF(COUNTIF(E8:E10,"A")=3,"C",IF(COUNTIF(E8:E10,"A")&gt;0,"P"," "))</f>
        <v xml:space="preserve"> </v>
      </c>
      <c r="F11" s="335" t="str">
        <f t="shared" si="0"/>
        <v xml:space="preserve"> </v>
      </c>
      <c r="G11" s="335" t="str">
        <f t="shared" si="0"/>
        <v xml:space="preserve"> </v>
      </c>
      <c r="H11" s="335" t="str">
        <f t="shared" si="0"/>
        <v xml:space="preserve"> </v>
      </c>
      <c r="I11" s="335" t="str">
        <f t="shared" si="0"/>
        <v xml:space="preserve"> </v>
      </c>
      <c r="J11" s="335" t="str">
        <f t="shared" si="0"/>
        <v xml:space="preserve"> </v>
      </c>
      <c r="K11" s="335" t="str">
        <f t="shared" si="0"/>
        <v xml:space="preserve"> </v>
      </c>
      <c r="L11" s="335" t="str">
        <f t="shared" si="0"/>
        <v xml:space="preserve"> </v>
      </c>
      <c r="M11" s="335" t="str">
        <f t="shared" si="0"/>
        <v xml:space="preserve"> </v>
      </c>
      <c r="N11" s="335" t="str">
        <f t="shared" si="0"/>
        <v xml:space="preserve"> </v>
      </c>
      <c r="O11" s="335" t="str">
        <f t="shared" si="0"/>
        <v xml:space="preserve"> </v>
      </c>
      <c r="P11" s="335" t="str">
        <f t="shared" si="0"/>
        <v xml:space="preserve"> </v>
      </c>
      <c r="Q11" s="335" t="str">
        <f t="shared" si="0"/>
        <v xml:space="preserve"> </v>
      </c>
      <c r="R11" s="335" t="str">
        <f t="shared" si="0"/>
        <v xml:space="preserve"> </v>
      </c>
      <c r="S11" s="335" t="str">
        <f t="shared" si="0"/>
        <v xml:space="preserve"> </v>
      </c>
      <c r="T11" s="443"/>
    </row>
    <row r="12" spans="1:21" x14ac:dyDescent="0.2">
      <c r="A12" s="443"/>
      <c r="B12" s="69"/>
      <c r="C12" s="73"/>
      <c r="D12" s="76"/>
      <c r="E12" s="336"/>
      <c r="F12" s="336"/>
      <c r="G12" s="336"/>
      <c r="H12" s="336"/>
      <c r="I12" s="336"/>
      <c r="J12" s="336"/>
      <c r="K12" s="336"/>
      <c r="L12" s="336"/>
      <c r="M12" s="336"/>
      <c r="N12" s="336"/>
      <c r="O12" s="336"/>
      <c r="P12" s="336"/>
      <c r="Q12" s="336"/>
      <c r="R12" s="336"/>
      <c r="S12" s="336"/>
      <c r="T12" s="443"/>
    </row>
    <row r="13" spans="1:21" s="242" customFormat="1" ht="20.25" customHeight="1" x14ac:dyDescent="0.2">
      <c r="A13" s="443"/>
      <c r="B13" s="448" t="s">
        <v>239</v>
      </c>
      <c r="C13" s="449"/>
      <c r="D13" s="449"/>
      <c r="E13" s="449"/>
      <c r="F13" s="449"/>
      <c r="G13" s="449"/>
      <c r="H13" s="449"/>
      <c r="I13" s="449"/>
      <c r="J13" s="449"/>
      <c r="K13" s="449"/>
      <c r="L13" s="449"/>
      <c r="M13" s="449"/>
      <c r="N13" s="449"/>
      <c r="O13" s="449"/>
      <c r="P13" s="449"/>
      <c r="Q13" s="449"/>
      <c r="R13" s="449"/>
      <c r="S13" s="449"/>
      <c r="T13" s="443"/>
    </row>
    <row r="14" spans="1:21" ht="20.25" customHeight="1" x14ac:dyDescent="0.2">
      <c r="A14" s="443"/>
      <c r="B14" s="450" t="s">
        <v>240</v>
      </c>
      <c r="C14" s="451"/>
      <c r="D14" s="451"/>
      <c r="E14" s="451"/>
      <c r="F14" s="451"/>
      <c r="G14" s="451"/>
      <c r="H14" s="451"/>
      <c r="I14" s="451"/>
      <c r="J14" s="451"/>
      <c r="K14" s="451"/>
      <c r="L14" s="451"/>
      <c r="M14" s="451"/>
      <c r="N14" s="451"/>
      <c r="O14" s="451"/>
      <c r="P14" s="451"/>
      <c r="Q14" s="451"/>
      <c r="R14" s="451"/>
      <c r="S14" s="451"/>
      <c r="T14" s="443"/>
    </row>
    <row r="15" spans="1:21" ht="20.25" customHeight="1" x14ac:dyDescent="0.2">
      <c r="A15" s="443"/>
      <c r="B15" s="337"/>
      <c r="C15" s="338" t="s">
        <v>241</v>
      </c>
      <c r="D15" s="114"/>
      <c r="E15" s="114"/>
      <c r="F15" s="114"/>
      <c r="G15" s="114"/>
      <c r="H15" s="114"/>
      <c r="I15" s="114"/>
      <c r="J15" s="114"/>
      <c r="K15" s="114"/>
      <c r="L15" s="114"/>
      <c r="M15" s="114"/>
      <c r="N15" s="114"/>
      <c r="O15" s="114"/>
      <c r="P15" s="114"/>
      <c r="Q15" s="114"/>
      <c r="R15" s="114"/>
      <c r="S15" s="114"/>
      <c r="T15" s="443"/>
    </row>
    <row r="16" spans="1:21" x14ac:dyDescent="0.2">
      <c r="A16" s="443"/>
      <c r="B16" s="6"/>
      <c r="C16" s="328">
        <v>1</v>
      </c>
      <c r="D16" s="329" t="s">
        <v>242</v>
      </c>
      <c r="E16" s="330"/>
      <c r="F16" s="331"/>
      <c r="G16" s="331"/>
      <c r="H16" s="331"/>
      <c r="I16" s="331"/>
      <c r="J16" s="331"/>
      <c r="K16" s="331"/>
      <c r="L16" s="331"/>
      <c r="M16" s="331"/>
      <c r="N16" s="331"/>
      <c r="O16" s="331"/>
      <c r="P16" s="331"/>
      <c r="Q16" s="331"/>
      <c r="R16" s="331"/>
      <c r="S16" s="332"/>
      <c r="T16" s="443"/>
    </row>
    <row r="17" spans="1:20" x14ac:dyDescent="0.2">
      <c r="A17" s="443"/>
      <c r="B17" s="69"/>
      <c r="C17" s="328">
        <v>2</v>
      </c>
      <c r="D17" s="339" t="s">
        <v>243</v>
      </c>
      <c r="E17" s="331"/>
      <c r="F17" s="331"/>
      <c r="G17" s="331"/>
      <c r="H17" s="331"/>
      <c r="I17" s="331"/>
      <c r="J17" s="331"/>
      <c r="K17" s="331"/>
      <c r="L17" s="331"/>
      <c r="M17" s="331"/>
      <c r="N17" s="331"/>
      <c r="O17" s="331"/>
      <c r="P17" s="331"/>
      <c r="Q17" s="331"/>
      <c r="R17" s="331"/>
      <c r="S17" s="332"/>
      <c r="T17" s="443"/>
    </row>
    <row r="18" spans="1:20" x14ac:dyDescent="0.2">
      <c r="A18" s="443"/>
      <c r="B18" s="69"/>
      <c r="C18" s="328">
        <v>3</v>
      </c>
      <c r="D18" s="339" t="s">
        <v>244</v>
      </c>
      <c r="E18" s="331"/>
      <c r="F18" s="331"/>
      <c r="G18" s="331"/>
      <c r="H18" s="331"/>
      <c r="I18" s="331"/>
      <c r="J18" s="331"/>
      <c r="K18" s="331"/>
      <c r="L18" s="331"/>
      <c r="M18" s="331"/>
      <c r="N18" s="331"/>
      <c r="O18" s="331"/>
      <c r="P18" s="331"/>
      <c r="Q18" s="331"/>
      <c r="R18" s="331"/>
      <c r="S18" s="332"/>
      <c r="T18" s="443"/>
    </row>
    <row r="19" spans="1:20" x14ac:dyDescent="0.2">
      <c r="A19" s="443"/>
      <c r="B19" s="69"/>
      <c r="C19" s="328">
        <v>4</v>
      </c>
      <c r="D19" s="339" t="s">
        <v>245</v>
      </c>
      <c r="E19" s="331"/>
      <c r="F19" s="331"/>
      <c r="G19" s="331"/>
      <c r="H19" s="331"/>
      <c r="I19" s="331"/>
      <c r="J19" s="331"/>
      <c r="K19" s="331"/>
      <c r="L19" s="331"/>
      <c r="M19" s="331"/>
      <c r="N19" s="331"/>
      <c r="O19" s="331"/>
      <c r="P19" s="331"/>
      <c r="Q19" s="331"/>
      <c r="R19" s="331"/>
      <c r="S19" s="332"/>
      <c r="T19" s="443"/>
    </row>
    <row r="20" spans="1:20" x14ac:dyDescent="0.2">
      <c r="A20" s="443"/>
      <c r="B20" s="69"/>
      <c r="C20" s="328">
        <v>5</v>
      </c>
      <c r="D20" s="339" t="s">
        <v>246</v>
      </c>
      <c r="E20" s="331"/>
      <c r="F20" s="331"/>
      <c r="G20" s="331"/>
      <c r="H20" s="331"/>
      <c r="I20" s="331"/>
      <c r="J20" s="331"/>
      <c r="K20" s="331"/>
      <c r="L20" s="331"/>
      <c r="M20" s="331"/>
      <c r="N20" s="331"/>
      <c r="O20" s="331"/>
      <c r="P20" s="331"/>
      <c r="Q20" s="331"/>
      <c r="R20" s="331"/>
      <c r="S20" s="332"/>
      <c r="T20" s="443"/>
    </row>
    <row r="21" spans="1:20" ht="13.5" thickBot="1" x14ac:dyDescent="0.25">
      <c r="A21" s="443"/>
      <c r="B21" s="69"/>
      <c r="C21" s="328">
        <v>6</v>
      </c>
      <c r="D21" s="340" t="s">
        <v>247</v>
      </c>
      <c r="E21" s="331"/>
      <c r="F21" s="331"/>
      <c r="G21" s="331"/>
      <c r="H21" s="331"/>
      <c r="I21" s="331"/>
      <c r="J21" s="331"/>
      <c r="K21" s="331"/>
      <c r="L21" s="331"/>
      <c r="M21" s="331"/>
      <c r="N21" s="331"/>
      <c r="O21" s="331"/>
      <c r="P21" s="331"/>
      <c r="Q21" s="331"/>
      <c r="R21" s="331"/>
      <c r="S21" s="332"/>
      <c r="T21" s="443"/>
    </row>
    <row r="22" spans="1:20" ht="13.5" thickBot="1" x14ac:dyDescent="0.25">
      <c r="A22" s="443"/>
      <c r="B22" s="69"/>
      <c r="D22" s="76" t="s">
        <v>28</v>
      </c>
      <c r="E22" s="335" t="str">
        <f t="shared" ref="E22:S22" si="1">IF(COUNTIF(E16:E21,"A")=6,"C",IF(COUNTIF(E16:E21,"A")&gt;0,"P"," "))</f>
        <v xml:space="preserve"> </v>
      </c>
      <c r="F22" s="335" t="str">
        <f t="shared" si="1"/>
        <v xml:space="preserve"> </v>
      </c>
      <c r="G22" s="335" t="str">
        <f t="shared" si="1"/>
        <v xml:space="preserve"> </v>
      </c>
      <c r="H22" s="335" t="str">
        <f t="shared" si="1"/>
        <v xml:space="preserve"> </v>
      </c>
      <c r="I22" s="335" t="str">
        <f t="shared" si="1"/>
        <v xml:space="preserve"> </v>
      </c>
      <c r="J22" s="335" t="str">
        <f t="shared" si="1"/>
        <v xml:space="preserve"> </v>
      </c>
      <c r="K22" s="335" t="str">
        <f t="shared" si="1"/>
        <v xml:space="preserve"> </v>
      </c>
      <c r="L22" s="335" t="str">
        <f t="shared" si="1"/>
        <v xml:space="preserve"> </v>
      </c>
      <c r="M22" s="335" t="str">
        <f t="shared" si="1"/>
        <v xml:space="preserve"> </v>
      </c>
      <c r="N22" s="335" t="str">
        <f t="shared" si="1"/>
        <v xml:space="preserve"> </v>
      </c>
      <c r="O22" s="335" t="str">
        <f t="shared" si="1"/>
        <v xml:space="preserve"> </v>
      </c>
      <c r="P22" s="335" t="str">
        <f t="shared" si="1"/>
        <v xml:space="preserve"> </v>
      </c>
      <c r="Q22" s="335" t="str">
        <f t="shared" si="1"/>
        <v xml:space="preserve"> </v>
      </c>
      <c r="R22" s="335" t="str">
        <f t="shared" si="1"/>
        <v xml:space="preserve"> </v>
      </c>
      <c r="S22" s="335" t="str">
        <f t="shared" si="1"/>
        <v xml:space="preserve"> </v>
      </c>
      <c r="T22" s="443"/>
    </row>
    <row r="23" spans="1:20" x14ac:dyDescent="0.2">
      <c r="A23" s="443"/>
      <c r="B23" s="69"/>
      <c r="C23" s="73"/>
      <c r="D23" s="76"/>
      <c r="E23" s="336"/>
      <c r="F23" s="336"/>
      <c r="G23" s="336"/>
      <c r="H23" s="336"/>
      <c r="I23" s="336"/>
      <c r="J23" s="336"/>
      <c r="K23" s="336"/>
      <c r="L23" s="336"/>
      <c r="M23" s="336"/>
      <c r="N23" s="336"/>
      <c r="O23" s="336"/>
      <c r="P23" s="336"/>
      <c r="Q23" s="336"/>
      <c r="R23" s="336"/>
      <c r="S23" s="336"/>
      <c r="T23" s="443"/>
    </row>
    <row r="24" spans="1:20" s="242" customFormat="1" ht="18" x14ac:dyDescent="0.2">
      <c r="A24" s="443"/>
      <c r="B24" s="448" t="s">
        <v>2</v>
      </c>
      <c r="C24" s="449"/>
      <c r="D24" s="449"/>
      <c r="E24" s="449"/>
      <c r="F24" s="449"/>
      <c r="G24" s="449"/>
      <c r="H24" s="449"/>
      <c r="I24" s="449"/>
      <c r="J24" s="449"/>
      <c r="K24" s="449"/>
      <c r="L24" s="449"/>
      <c r="M24" s="449"/>
      <c r="N24" s="449"/>
      <c r="O24" s="449"/>
      <c r="P24" s="449"/>
      <c r="Q24" s="449"/>
      <c r="R24" s="449"/>
      <c r="S24" s="449"/>
      <c r="T24" s="443"/>
    </row>
    <row r="25" spans="1:20" ht="18" x14ac:dyDescent="0.2">
      <c r="A25" s="443"/>
      <c r="B25" s="450" t="s">
        <v>248</v>
      </c>
      <c r="C25" s="451"/>
      <c r="D25" s="451"/>
      <c r="E25" s="451"/>
      <c r="F25" s="451"/>
      <c r="G25" s="451"/>
      <c r="H25" s="451"/>
      <c r="I25" s="451"/>
      <c r="J25" s="451"/>
      <c r="K25" s="451"/>
      <c r="L25" s="451"/>
      <c r="M25" s="451"/>
      <c r="N25" s="451"/>
      <c r="O25" s="451"/>
      <c r="P25" s="451"/>
      <c r="Q25" s="451"/>
      <c r="R25" s="451"/>
      <c r="S25" s="451"/>
      <c r="T25" s="443"/>
    </row>
    <row r="26" spans="1:20" ht="15.75" x14ac:dyDescent="0.2">
      <c r="A26" s="443"/>
      <c r="B26" s="337"/>
      <c r="C26" s="452" t="s">
        <v>249</v>
      </c>
      <c r="D26" s="454"/>
      <c r="E26" s="454"/>
      <c r="F26" s="454"/>
      <c r="G26" s="454"/>
      <c r="H26" s="454"/>
      <c r="I26" s="454"/>
      <c r="J26" s="454"/>
      <c r="K26" s="454"/>
      <c r="L26" s="454"/>
      <c r="M26" s="454"/>
      <c r="N26" s="454"/>
      <c r="O26" s="454"/>
      <c r="P26" s="454"/>
      <c r="Q26" s="454"/>
      <c r="R26" s="454"/>
      <c r="S26" s="454"/>
      <c r="T26" s="443"/>
    </row>
    <row r="27" spans="1:20" x14ac:dyDescent="0.2">
      <c r="A27" s="443"/>
      <c r="B27" s="6"/>
      <c r="C27" s="328">
        <v>1</v>
      </c>
      <c r="D27" s="329" t="s">
        <v>250</v>
      </c>
      <c r="E27" s="341"/>
      <c r="F27" s="342"/>
      <c r="G27" s="342"/>
      <c r="H27" s="342"/>
      <c r="I27" s="342"/>
      <c r="J27" s="342"/>
      <c r="K27" s="342"/>
      <c r="L27" s="342"/>
      <c r="M27" s="342"/>
      <c r="N27" s="342"/>
      <c r="O27" s="342"/>
      <c r="P27" s="342"/>
      <c r="Q27" s="342"/>
      <c r="R27" s="342"/>
      <c r="S27" s="343"/>
      <c r="T27" s="443"/>
    </row>
    <row r="28" spans="1:20" x14ac:dyDescent="0.2">
      <c r="A28" s="443"/>
      <c r="B28" s="69"/>
      <c r="C28" s="328">
        <v>2</v>
      </c>
      <c r="D28" s="339" t="s">
        <v>251</v>
      </c>
      <c r="E28" s="342"/>
      <c r="F28" s="342"/>
      <c r="G28" s="342"/>
      <c r="H28" s="342"/>
      <c r="I28" s="342"/>
      <c r="J28" s="342"/>
      <c r="K28" s="342"/>
      <c r="L28" s="342"/>
      <c r="M28" s="342"/>
      <c r="N28" s="342"/>
      <c r="O28" s="342"/>
      <c r="P28" s="342"/>
      <c r="Q28" s="342"/>
      <c r="R28" s="342"/>
      <c r="S28" s="343"/>
      <c r="T28" s="443"/>
    </row>
    <row r="29" spans="1:20" x14ac:dyDescent="0.2">
      <c r="A29" s="443"/>
      <c r="B29" s="69"/>
      <c r="C29" s="328">
        <v>3</v>
      </c>
      <c r="D29" s="339" t="s">
        <v>252</v>
      </c>
      <c r="E29" s="342"/>
      <c r="F29" s="342"/>
      <c r="G29" s="342"/>
      <c r="H29" s="342"/>
      <c r="I29" s="342"/>
      <c r="J29" s="342"/>
      <c r="K29" s="342"/>
      <c r="L29" s="342"/>
      <c r="M29" s="342"/>
      <c r="N29" s="342"/>
      <c r="O29" s="342"/>
      <c r="P29" s="342"/>
      <c r="Q29" s="342"/>
      <c r="R29" s="342"/>
      <c r="S29" s="343"/>
      <c r="T29" s="443"/>
    </row>
    <row r="30" spans="1:20" ht="13.5" thickBot="1" x14ac:dyDescent="0.25">
      <c r="A30" s="443"/>
      <c r="B30" s="69"/>
      <c r="C30" s="328">
        <v>4</v>
      </c>
      <c r="D30" s="340" t="s">
        <v>253</v>
      </c>
      <c r="E30" s="342"/>
      <c r="F30" s="342"/>
      <c r="G30" s="342"/>
      <c r="H30" s="342"/>
      <c r="I30" s="342"/>
      <c r="J30" s="342"/>
      <c r="K30" s="342"/>
      <c r="L30" s="342"/>
      <c r="M30" s="342"/>
      <c r="N30" s="342"/>
      <c r="O30" s="342"/>
      <c r="P30" s="342"/>
      <c r="Q30" s="342"/>
      <c r="R30" s="342"/>
      <c r="S30" s="343"/>
      <c r="T30" s="443"/>
    </row>
    <row r="31" spans="1:20" ht="13.5" thickBot="1" x14ac:dyDescent="0.25">
      <c r="A31" s="443"/>
      <c r="B31" s="69"/>
      <c r="D31" s="76" t="s">
        <v>28</v>
      </c>
      <c r="E31" s="335" t="str">
        <f>IF(COUNTIF(E27:E30,"A")=4,"C",IF(COUNTIF(E27:E30,"A")&gt;0,"P"," "))</f>
        <v xml:space="preserve"> </v>
      </c>
      <c r="F31" s="335" t="str">
        <f t="shared" ref="F31:S31" si="2">IF(COUNTIF(F27:F30,"A")=4,"C",IF(COUNTIF(F27:F30,"A")&gt;0,"P"," "))</f>
        <v xml:space="preserve"> </v>
      </c>
      <c r="G31" s="335" t="str">
        <f t="shared" si="2"/>
        <v xml:space="preserve"> </v>
      </c>
      <c r="H31" s="335" t="str">
        <f t="shared" si="2"/>
        <v xml:space="preserve"> </v>
      </c>
      <c r="I31" s="335" t="str">
        <f t="shared" si="2"/>
        <v xml:space="preserve"> </v>
      </c>
      <c r="J31" s="335" t="str">
        <f t="shared" si="2"/>
        <v xml:space="preserve"> </v>
      </c>
      <c r="K31" s="335" t="str">
        <f t="shared" si="2"/>
        <v xml:space="preserve"> </v>
      </c>
      <c r="L31" s="335" t="str">
        <f t="shared" si="2"/>
        <v xml:space="preserve"> </v>
      </c>
      <c r="M31" s="335" t="str">
        <f t="shared" si="2"/>
        <v xml:space="preserve"> </v>
      </c>
      <c r="N31" s="335" t="str">
        <f t="shared" si="2"/>
        <v xml:space="preserve"> </v>
      </c>
      <c r="O31" s="335" t="str">
        <f t="shared" si="2"/>
        <v xml:space="preserve"> </v>
      </c>
      <c r="P31" s="335" t="str">
        <f t="shared" si="2"/>
        <v xml:space="preserve"> </v>
      </c>
      <c r="Q31" s="335" t="str">
        <f t="shared" si="2"/>
        <v xml:space="preserve"> </v>
      </c>
      <c r="R31" s="335" t="str">
        <f t="shared" si="2"/>
        <v xml:space="preserve"> </v>
      </c>
      <c r="S31" s="335" t="str">
        <f t="shared" si="2"/>
        <v xml:space="preserve"> </v>
      </c>
      <c r="T31" s="443"/>
    </row>
    <row r="32" spans="1:20" ht="20.25" customHeight="1" x14ac:dyDescent="0.2">
      <c r="A32" s="344"/>
      <c r="B32" s="345"/>
      <c r="C32" s="346"/>
      <c r="D32" s="346"/>
      <c r="E32" s="347"/>
      <c r="F32" s="347"/>
      <c r="G32" s="347"/>
      <c r="H32" s="347"/>
      <c r="I32" s="347"/>
      <c r="J32" s="347"/>
      <c r="K32" s="347"/>
      <c r="L32" s="347"/>
      <c r="M32" s="347"/>
      <c r="N32" s="347"/>
      <c r="O32" s="347"/>
      <c r="P32" s="347"/>
      <c r="Q32" s="347"/>
      <c r="R32" s="347"/>
      <c r="S32" s="347"/>
    </row>
    <row r="33" spans="1:19" ht="20.25" customHeight="1" x14ac:dyDescent="0.2">
      <c r="A33" s="344"/>
      <c r="B33" s="345"/>
      <c r="C33" s="5"/>
      <c r="D33" s="5"/>
      <c r="E33" s="347"/>
      <c r="F33" s="347"/>
      <c r="G33" s="347"/>
      <c r="H33" s="347"/>
      <c r="I33" s="347"/>
      <c r="J33" s="347"/>
      <c r="K33" s="347"/>
      <c r="L33" s="347"/>
      <c r="M33" s="347"/>
      <c r="N33" s="347"/>
      <c r="O33" s="347"/>
      <c r="P33" s="347"/>
      <c r="Q33" s="347"/>
      <c r="R33" s="347"/>
      <c r="S33" s="347"/>
    </row>
    <row r="34" spans="1:19" x14ac:dyDescent="0.2">
      <c r="A34" s="344"/>
      <c r="B34" s="345"/>
      <c r="C34" s="5"/>
      <c r="D34" s="5"/>
      <c r="E34" s="347"/>
      <c r="F34" s="347"/>
      <c r="G34" s="347"/>
      <c r="H34" s="347"/>
      <c r="I34" s="347"/>
      <c r="J34" s="347"/>
      <c r="K34" s="347"/>
      <c r="L34" s="347"/>
      <c r="M34" s="347"/>
      <c r="N34" s="347"/>
      <c r="O34" s="347"/>
      <c r="P34" s="347"/>
      <c r="Q34" s="347"/>
      <c r="R34" s="347"/>
      <c r="S34" s="347"/>
    </row>
    <row r="35" spans="1:19" x14ac:dyDescent="0.2">
      <c r="A35" s="344"/>
      <c r="B35" s="345"/>
      <c r="C35" s="5"/>
      <c r="D35" s="5"/>
      <c r="E35" s="347"/>
      <c r="F35" s="347"/>
      <c r="G35" s="347"/>
      <c r="H35" s="347"/>
      <c r="I35" s="347"/>
      <c r="J35" s="347"/>
      <c r="K35" s="347"/>
      <c r="L35" s="347"/>
      <c r="M35" s="347"/>
      <c r="N35" s="347"/>
      <c r="O35" s="347"/>
      <c r="P35" s="347"/>
      <c r="Q35" s="347"/>
      <c r="R35" s="347"/>
      <c r="S35" s="347"/>
    </row>
    <row r="36" spans="1:19" x14ac:dyDescent="0.2">
      <c r="A36" s="344"/>
      <c r="B36" s="345"/>
      <c r="C36" s="5"/>
      <c r="D36" s="5"/>
      <c r="E36" s="347"/>
      <c r="F36" s="347"/>
      <c r="G36" s="347"/>
      <c r="H36" s="347"/>
      <c r="I36" s="347"/>
      <c r="J36" s="347"/>
      <c r="K36" s="347"/>
      <c r="L36" s="347"/>
      <c r="M36" s="347"/>
      <c r="N36" s="347"/>
      <c r="O36" s="347"/>
      <c r="P36" s="347"/>
      <c r="Q36" s="347"/>
      <c r="R36" s="347"/>
      <c r="S36" s="347"/>
    </row>
    <row r="37" spans="1:19" x14ac:dyDescent="0.2">
      <c r="A37" s="344"/>
      <c r="B37" s="345"/>
      <c r="C37" s="348"/>
      <c r="D37" s="348"/>
      <c r="E37" s="347"/>
      <c r="F37" s="347"/>
      <c r="G37" s="347"/>
      <c r="H37" s="347"/>
      <c r="I37" s="347"/>
      <c r="J37" s="347"/>
      <c r="K37" s="347"/>
      <c r="L37" s="347"/>
      <c r="M37" s="347"/>
      <c r="N37" s="347"/>
      <c r="O37" s="347"/>
      <c r="P37" s="347"/>
      <c r="Q37" s="347"/>
      <c r="R37" s="347"/>
      <c r="S37" s="347"/>
    </row>
    <row r="38" spans="1:19" x14ac:dyDescent="0.2">
      <c r="A38" s="344"/>
      <c r="B38" s="345"/>
      <c r="C38" s="5"/>
      <c r="D38" s="5"/>
      <c r="E38" s="347"/>
      <c r="F38" s="347"/>
      <c r="G38" s="347"/>
      <c r="H38" s="347"/>
      <c r="I38" s="347"/>
      <c r="J38" s="347"/>
      <c r="K38" s="347"/>
      <c r="L38" s="347"/>
      <c r="M38" s="347"/>
      <c r="N38" s="347"/>
      <c r="O38" s="347"/>
      <c r="P38" s="347"/>
      <c r="Q38" s="347"/>
      <c r="R38" s="347"/>
      <c r="S38" s="347"/>
    </row>
    <row r="39" spans="1:19" x14ac:dyDescent="0.2">
      <c r="A39" s="344"/>
      <c r="B39" s="345"/>
      <c r="C39" s="5"/>
      <c r="D39" s="5"/>
      <c r="E39" s="347"/>
      <c r="F39" s="347"/>
      <c r="G39" s="347"/>
      <c r="H39" s="347"/>
      <c r="I39" s="347"/>
      <c r="J39" s="347"/>
      <c r="K39" s="347"/>
      <c r="L39" s="347"/>
      <c r="M39" s="347"/>
      <c r="N39" s="347"/>
      <c r="O39" s="347"/>
      <c r="P39" s="347"/>
      <c r="Q39" s="347"/>
      <c r="R39" s="347"/>
      <c r="S39" s="347"/>
    </row>
    <row r="40" spans="1:19" x14ac:dyDescent="0.2">
      <c r="A40" s="344"/>
      <c r="B40" s="345"/>
      <c r="C40" s="5"/>
      <c r="D40" s="5"/>
      <c r="E40" s="347"/>
      <c r="F40" s="347"/>
      <c r="G40" s="347"/>
      <c r="H40" s="347"/>
      <c r="I40" s="347"/>
      <c r="J40" s="347"/>
      <c r="K40" s="347"/>
      <c r="L40" s="347"/>
      <c r="M40" s="347"/>
      <c r="N40" s="347"/>
      <c r="O40" s="347"/>
      <c r="P40" s="347"/>
      <c r="Q40" s="347"/>
      <c r="R40" s="347"/>
      <c r="S40" s="347"/>
    </row>
    <row r="41" spans="1:19" x14ac:dyDescent="0.2">
      <c r="A41" s="344"/>
      <c r="B41" s="345"/>
      <c r="C41" s="5"/>
      <c r="D41" s="5"/>
      <c r="E41" s="347"/>
      <c r="F41" s="347"/>
      <c r="G41" s="347"/>
      <c r="H41" s="347"/>
      <c r="I41" s="347"/>
      <c r="J41" s="347"/>
      <c r="K41" s="347"/>
      <c r="L41" s="347"/>
      <c r="M41" s="347"/>
      <c r="N41" s="347"/>
      <c r="O41" s="347"/>
      <c r="P41" s="347"/>
      <c r="Q41" s="347"/>
      <c r="R41" s="347"/>
      <c r="S41" s="347"/>
    </row>
    <row r="42" spans="1:19" x14ac:dyDescent="0.2">
      <c r="A42" s="344"/>
      <c r="B42" s="345"/>
      <c r="C42" s="5"/>
      <c r="D42" s="5"/>
      <c r="E42" s="347"/>
      <c r="F42" s="347"/>
      <c r="G42" s="347"/>
      <c r="H42" s="347"/>
      <c r="I42" s="347"/>
      <c r="J42" s="347"/>
      <c r="K42" s="347"/>
      <c r="L42" s="347"/>
      <c r="M42" s="347"/>
      <c r="N42" s="347"/>
      <c r="O42" s="347"/>
      <c r="P42" s="347"/>
      <c r="Q42" s="347"/>
      <c r="R42" s="347"/>
      <c r="S42" s="347"/>
    </row>
    <row r="43" spans="1:19" x14ac:dyDescent="0.2">
      <c r="A43" s="344"/>
      <c r="B43" s="345"/>
      <c r="C43" s="348"/>
      <c r="D43" s="348"/>
      <c r="E43" s="347"/>
      <c r="F43" s="347"/>
      <c r="G43" s="347"/>
      <c r="H43" s="347"/>
      <c r="I43" s="347"/>
      <c r="J43" s="347"/>
      <c r="K43" s="347"/>
      <c r="L43" s="347"/>
      <c r="M43" s="347"/>
      <c r="N43" s="347"/>
      <c r="O43" s="347"/>
      <c r="P43" s="347"/>
      <c r="Q43" s="347"/>
      <c r="R43" s="347"/>
      <c r="S43" s="347"/>
    </row>
    <row r="44" spans="1:19" x14ac:dyDescent="0.2">
      <c r="A44" s="344"/>
      <c r="B44" s="345"/>
      <c r="C44" s="5"/>
      <c r="D44" s="5"/>
      <c r="E44" s="347"/>
      <c r="F44" s="347"/>
      <c r="G44" s="347"/>
      <c r="H44" s="347"/>
      <c r="I44" s="347"/>
      <c r="J44" s="347"/>
      <c r="K44" s="347"/>
      <c r="L44" s="347"/>
      <c r="M44" s="347"/>
      <c r="N44" s="347"/>
      <c r="O44" s="347"/>
      <c r="P44" s="347"/>
      <c r="Q44" s="347"/>
      <c r="R44" s="347"/>
      <c r="S44" s="347"/>
    </row>
    <row r="45" spans="1:19" x14ac:dyDescent="0.2">
      <c r="A45" s="344"/>
      <c r="B45" s="345"/>
      <c r="C45" s="5"/>
      <c r="D45" s="5"/>
      <c r="E45" s="347"/>
      <c r="F45" s="347"/>
      <c r="G45" s="347"/>
      <c r="H45" s="347"/>
      <c r="I45" s="347"/>
      <c r="J45" s="347"/>
      <c r="K45" s="347"/>
      <c r="L45" s="347"/>
      <c r="M45" s="347"/>
      <c r="N45" s="347"/>
      <c r="O45" s="347"/>
      <c r="P45" s="347"/>
      <c r="Q45" s="347"/>
      <c r="R45" s="347"/>
      <c r="S45" s="347"/>
    </row>
    <row r="46" spans="1:19" x14ac:dyDescent="0.2">
      <c r="A46" s="344"/>
      <c r="B46" s="345"/>
      <c r="C46" s="5"/>
      <c r="D46" s="5"/>
      <c r="E46" s="347"/>
      <c r="F46" s="347"/>
      <c r="G46" s="347"/>
      <c r="H46" s="347"/>
      <c r="I46" s="347"/>
      <c r="J46" s="347"/>
      <c r="K46" s="347"/>
      <c r="L46" s="347"/>
      <c r="M46" s="347"/>
      <c r="N46" s="347"/>
      <c r="O46" s="347"/>
      <c r="P46" s="347"/>
      <c r="Q46" s="347"/>
      <c r="R46" s="347"/>
      <c r="S46" s="347"/>
    </row>
    <row r="47" spans="1:19" x14ac:dyDescent="0.2">
      <c r="A47" s="344"/>
      <c r="B47" s="345"/>
      <c r="C47" s="5"/>
      <c r="D47" s="5"/>
      <c r="E47" s="347"/>
      <c r="F47" s="347"/>
      <c r="G47" s="347"/>
      <c r="H47" s="347"/>
      <c r="I47" s="347"/>
      <c r="J47" s="347"/>
      <c r="K47" s="347"/>
      <c r="L47" s="347"/>
      <c r="M47" s="347"/>
      <c r="N47" s="347"/>
      <c r="O47" s="347"/>
      <c r="P47" s="347"/>
      <c r="Q47" s="347"/>
      <c r="R47" s="347"/>
      <c r="S47" s="347"/>
    </row>
    <row r="48" spans="1:19" x14ac:dyDescent="0.2">
      <c r="A48" s="344"/>
      <c r="B48" s="345"/>
      <c r="C48" s="5"/>
      <c r="D48" s="5"/>
      <c r="E48" s="347"/>
      <c r="F48" s="347"/>
      <c r="G48" s="347"/>
      <c r="H48" s="347"/>
      <c r="I48" s="347"/>
      <c r="J48" s="347"/>
      <c r="K48" s="347"/>
      <c r="L48" s="347"/>
      <c r="M48" s="347"/>
      <c r="N48" s="347"/>
      <c r="O48" s="347"/>
      <c r="P48" s="347"/>
      <c r="Q48" s="347"/>
      <c r="R48" s="347"/>
      <c r="S48" s="347"/>
    </row>
    <row r="49" spans="1:19" x14ac:dyDescent="0.2">
      <c r="A49" s="344"/>
      <c r="B49" s="345"/>
      <c r="C49" s="5"/>
      <c r="D49" s="5"/>
      <c r="E49" s="347"/>
      <c r="F49" s="347"/>
      <c r="G49" s="347"/>
      <c r="H49" s="347"/>
      <c r="I49" s="347"/>
      <c r="J49" s="347"/>
      <c r="K49" s="347"/>
      <c r="L49" s="347"/>
      <c r="M49" s="347"/>
      <c r="N49" s="347"/>
      <c r="O49" s="347"/>
      <c r="P49" s="347"/>
      <c r="Q49" s="347"/>
      <c r="R49" s="347"/>
      <c r="S49" s="347"/>
    </row>
    <row r="50" spans="1:19" x14ac:dyDescent="0.2">
      <c r="A50" s="344"/>
      <c r="B50" s="345"/>
      <c r="C50" s="5"/>
      <c r="D50" s="5"/>
      <c r="E50" s="347"/>
      <c r="F50" s="347"/>
      <c r="G50" s="347"/>
      <c r="H50" s="347"/>
      <c r="I50" s="347"/>
      <c r="J50" s="347"/>
      <c r="K50" s="347"/>
      <c r="L50" s="347"/>
      <c r="M50" s="347"/>
      <c r="N50" s="347"/>
      <c r="O50" s="347"/>
      <c r="P50" s="347"/>
      <c r="Q50" s="347"/>
      <c r="R50" s="347"/>
      <c r="S50" s="347"/>
    </row>
    <row r="51" spans="1:19" x14ac:dyDescent="0.2">
      <c r="A51" s="344"/>
      <c r="B51" s="345"/>
      <c r="C51" s="5"/>
      <c r="D51" s="5"/>
      <c r="E51" s="347"/>
      <c r="F51" s="347"/>
      <c r="G51" s="347"/>
      <c r="H51" s="347"/>
      <c r="I51" s="347"/>
      <c r="J51" s="347"/>
      <c r="K51" s="347"/>
      <c r="L51" s="347"/>
      <c r="M51" s="347"/>
      <c r="N51" s="347"/>
      <c r="O51" s="347"/>
      <c r="P51" s="347"/>
      <c r="Q51" s="347"/>
      <c r="R51" s="347"/>
      <c r="S51" s="347"/>
    </row>
    <row r="52" spans="1:19" x14ac:dyDescent="0.2">
      <c r="A52" s="344"/>
      <c r="B52" s="345"/>
      <c r="C52" s="5"/>
      <c r="D52" s="5"/>
      <c r="E52" s="347"/>
      <c r="F52" s="347"/>
      <c r="G52" s="347"/>
      <c r="H52" s="347"/>
      <c r="I52" s="347"/>
      <c r="J52" s="347"/>
      <c r="K52" s="347"/>
      <c r="L52" s="347"/>
      <c r="M52" s="347"/>
      <c r="N52" s="347"/>
      <c r="O52" s="347"/>
      <c r="P52" s="347"/>
      <c r="Q52" s="347"/>
      <c r="R52" s="347"/>
      <c r="S52" s="347"/>
    </row>
    <row r="55" spans="1:19" ht="20.25" customHeight="1" x14ac:dyDescent="0.2"/>
    <row r="56" spans="1:19" ht="20.25" customHeight="1" x14ac:dyDescent="0.2"/>
    <row r="57" spans="1:19" ht="9" customHeight="1" x14ac:dyDescent="0.2"/>
    <row r="60" spans="1:19" ht="9" customHeight="1" x14ac:dyDescent="0.2"/>
    <row r="63" spans="1:19" ht="8.25" customHeight="1" x14ac:dyDescent="0.2"/>
    <row r="65" s="6" customFormat="1" x14ac:dyDescent="0.2"/>
    <row r="66" s="6" customFormat="1" x14ac:dyDescent="0.2"/>
    <row r="67" s="6" customFormat="1" ht="12.75" customHeight="1" x14ac:dyDescent="0.2"/>
    <row r="68" s="6" customFormat="1" ht="12.75" customHeight="1" x14ac:dyDescent="0.2"/>
    <row r="69" s="6" customFormat="1" x14ac:dyDescent="0.2"/>
    <row r="70" s="6" customFormat="1" x14ac:dyDescent="0.2"/>
    <row r="71" s="6" customFormat="1" x14ac:dyDescent="0.2"/>
    <row r="72" s="6" customFormat="1" x14ac:dyDescent="0.2"/>
    <row r="73" s="6" customFormat="1" x14ac:dyDescent="0.2"/>
    <row r="74" s="6" customFormat="1" x14ac:dyDescent="0.2"/>
    <row r="75" s="6" customFormat="1" x14ac:dyDescent="0.2"/>
    <row r="76" s="6" customFormat="1" x14ac:dyDescent="0.2"/>
    <row r="77" s="6" customFormat="1" x14ac:dyDescent="0.2"/>
    <row r="78" s="6" customFormat="1" x14ac:dyDescent="0.2"/>
    <row r="79" s="6" customFormat="1" x14ac:dyDescent="0.2"/>
    <row r="80" s="6" customFormat="1" ht="12.75" customHeight="1" x14ac:dyDescent="0.2"/>
    <row r="81" s="6" customFormat="1" x14ac:dyDescent="0.2"/>
    <row r="82" s="6" customFormat="1" x14ac:dyDescent="0.2"/>
    <row r="83" s="6" customFormat="1" x14ac:dyDescent="0.2"/>
    <row r="84" s="6" customFormat="1" x14ac:dyDescent="0.2"/>
    <row r="85" s="6" customFormat="1" x14ac:dyDescent="0.2"/>
    <row r="86" s="6" customFormat="1" x14ac:dyDescent="0.2"/>
    <row r="87" s="6" customFormat="1" x14ac:dyDescent="0.2"/>
    <row r="88" s="6" customFormat="1" x14ac:dyDescent="0.2"/>
    <row r="89" s="6" customFormat="1" x14ac:dyDescent="0.2"/>
    <row r="90" s="6" customFormat="1" x14ac:dyDescent="0.2"/>
    <row r="91" s="6" customFormat="1" x14ac:dyDescent="0.2"/>
    <row r="92" s="6" customFormat="1" x14ac:dyDescent="0.2"/>
    <row r="93" s="6" customFormat="1" x14ac:dyDescent="0.2"/>
    <row r="94" s="6" customFormat="1" x14ac:dyDescent="0.2"/>
  </sheetData>
  <sheetProtection password="9A15" sheet="1" objects="1" scenarios="1" selectLockedCells="1"/>
  <mergeCells count="27">
    <mergeCell ref="N1:N4"/>
    <mergeCell ref="A1:A31"/>
    <mergeCell ref="J1:J4"/>
    <mergeCell ref="K1:K4"/>
    <mergeCell ref="L1:L4"/>
    <mergeCell ref="E1:E4"/>
    <mergeCell ref="F1:F4"/>
    <mergeCell ref="G1:G4"/>
    <mergeCell ref="H1:H4"/>
    <mergeCell ref="I1:I4"/>
    <mergeCell ref="M1:M4"/>
    <mergeCell ref="S1:S4"/>
    <mergeCell ref="T1:T31"/>
    <mergeCell ref="B3:D3"/>
    <mergeCell ref="B4:D4"/>
    <mergeCell ref="B5:S5"/>
    <mergeCell ref="B6:S6"/>
    <mergeCell ref="C7:S7"/>
    <mergeCell ref="B13:S13"/>
    <mergeCell ref="B14:S14"/>
    <mergeCell ref="B24:S24"/>
    <mergeCell ref="B25:S25"/>
    <mergeCell ref="C26:S26"/>
    <mergeCell ref="O1:O4"/>
    <mergeCell ref="P1:P4"/>
    <mergeCell ref="Q1:Q4"/>
    <mergeCell ref="R1:R4"/>
  </mergeCells>
  <pageMargins left="0.5" right="0.25" top="1" bottom="0.75" header="0.5" footer="0.25"/>
  <pageSetup scale="66" orientation="portrait" r:id="rId1"/>
  <headerFooter alignWithMargins="0">
    <oddHeader>&amp;C&amp;"Arial,Bold"&amp;14 CadetteTrax&amp;12
Journey Awards - &amp;D</oddHeader>
    <oddFooter>Page &amp;P</oddFooter>
  </headerFooter>
  <rowBreaks count="1" manualBreakCount="1">
    <brk id="54" max="16383" man="1"/>
  </rowBreak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tabColor theme="6" tint="-0.499984740745262"/>
  </sheetPr>
  <dimension ref="A1:Z148"/>
  <sheetViews>
    <sheetView showGridLines="0" zoomScaleNormal="100" workbookViewId="0">
      <selection activeCell="M8" sqref="M8"/>
    </sheetView>
  </sheetViews>
  <sheetFormatPr defaultRowHeight="12.75" x14ac:dyDescent="0.2"/>
  <cols>
    <col min="1" max="1" width="14.7109375" style="222" customWidth="1"/>
    <col min="2" max="2" width="2.7109375" style="202" customWidth="1"/>
    <col min="3" max="3" width="32.7109375" style="202" customWidth="1"/>
    <col min="4" max="18" width="3.28515625" style="224" customWidth="1"/>
    <col min="19" max="26" width="8.85546875" style="202" customWidth="1"/>
    <col min="27" max="16384" width="9.140625" style="202"/>
  </cols>
  <sheetData>
    <row r="1" spans="1:26" ht="16.5" customHeight="1" x14ac:dyDescent="0.2">
      <c r="A1" s="199"/>
      <c r="B1" s="200" t="s">
        <v>82</v>
      </c>
      <c r="C1" s="201">
        <f>Instructions!F3</f>
        <v>0</v>
      </c>
      <c r="D1" s="415" t="str">
        <f ca="1">'ambassador 1'!$A$1</f>
        <v>ambassador 1</v>
      </c>
      <c r="E1" s="415" t="str">
        <f ca="1">'ambassador 2'!$A$1</f>
        <v>ambassador 2</v>
      </c>
      <c r="F1" s="415" t="str">
        <f ca="1">'ambassador 3'!$A$1</f>
        <v>ambassador 3</v>
      </c>
      <c r="G1" s="415" t="str">
        <f ca="1">'ambassador 4'!$A$1</f>
        <v>ambassador 4</v>
      </c>
      <c r="H1" s="415" t="str">
        <f ca="1">'ambassador 5'!$A$1</f>
        <v>ambassador 5</v>
      </c>
      <c r="I1" s="415" t="str">
        <f ca="1">'ambassador 6'!$A$1</f>
        <v>ambassador 6</v>
      </c>
      <c r="J1" s="415" t="str">
        <f ca="1">'ambassador 7'!$A$1</f>
        <v>ambassador 7</v>
      </c>
      <c r="K1" s="415" t="str">
        <f ca="1">'ambassador 8'!$A$1</f>
        <v>ambassador 8</v>
      </c>
      <c r="L1" s="415" t="str">
        <f ca="1">'ambassador 9'!$A$1</f>
        <v>ambassador 9</v>
      </c>
      <c r="M1" s="415" t="str">
        <f ca="1">'ambassador 10'!$A$1</f>
        <v>ambassador 10</v>
      </c>
      <c r="N1" s="415" t="str">
        <f ca="1">'ambassador 11'!$A$1</f>
        <v>ambassador 11</v>
      </c>
      <c r="O1" s="415" t="str">
        <f ca="1">'ambassador 12'!$A$1</f>
        <v>ambassador 12</v>
      </c>
      <c r="P1" s="415" t="str">
        <f ca="1">'ambassador 13'!$A$1</f>
        <v>ambassador 13</v>
      </c>
      <c r="Q1" s="415" t="str">
        <f ca="1">'ambassador 14'!$A$1</f>
        <v>ambassador 14</v>
      </c>
      <c r="R1" s="415" t="str">
        <f ca="1">'ambassador 15'!$A$1</f>
        <v>ambassador 15</v>
      </c>
    </row>
    <row r="2" spans="1:26" ht="16.5" customHeight="1" x14ac:dyDescent="0.25">
      <c r="A2" s="203"/>
      <c r="B2" s="154" t="s">
        <v>83</v>
      </c>
      <c r="C2" s="204">
        <f>Instructions!F5</f>
        <v>0</v>
      </c>
      <c r="D2" s="416"/>
      <c r="E2" s="416"/>
      <c r="F2" s="416"/>
      <c r="G2" s="416"/>
      <c r="H2" s="416"/>
      <c r="I2" s="416"/>
      <c r="J2" s="416"/>
      <c r="K2" s="416"/>
      <c r="L2" s="416"/>
      <c r="M2" s="416"/>
      <c r="N2" s="416"/>
      <c r="O2" s="416"/>
      <c r="P2" s="416"/>
      <c r="Q2" s="416"/>
      <c r="R2" s="416"/>
    </row>
    <row r="3" spans="1:26" ht="16.5" customHeight="1" x14ac:dyDescent="0.2">
      <c r="A3" s="199"/>
      <c r="B3" s="459"/>
      <c r="C3" s="460"/>
      <c r="D3" s="416"/>
      <c r="E3" s="416"/>
      <c r="F3" s="416"/>
      <c r="G3" s="416"/>
      <c r="H3" s="416"/>
      <c r="I3" s="416"/>
      <c r="J3" s="416"/>
      <c r="K3" s="416"/>
      <c r="L3" s="416"/>
      <c r="M3" s="416"/>
      <c r="N3" s="416"/>
      <c r="O3" s="416"/>
      <c r="P3" s="416"/>
      <c r="Q3" s="416"/>
      <c r="R3" s="416"/>
    </row>
    <row r="4" spans="1:26" ht="16.5" customHeight="1" x14ac:dyDescent="0.2">
      <c r="A4" s="461" t="s">
        <v>25</v>
      </c>
      <c r="B4" s="461"/>
      <c r="C4" s="462"/>
      <c r="D4" s="417"/>
      <c r="E4" s="417"/>
      <c r="F4" s="417"/>
      <c r="G4" s="417"/>
      <c r="H4" s="417"/>
      <c r="I4" s="417"/>
      <c r="J4" s="417"/>
      <c r="K4" s="417"/>
      <c r="L4" s="417"/>
      <c r="M4" s="417"/>
      <c r="N4" s="417"/>
      <c r="O4" s="417"/>
      <c r="P4" s="417"/>
      <c r="Q4" s="417"/>
      <c r="R4" s="417"/>
    </row>
    <row r="5" spans="1:26" s="205" customFormat="1" ht="15.75" x14ac:dyDescent="0.2">
      <c r="A5" s="463" t="s">
        <v>139</v>
      </c>
      <c r="B5" s="464"/>
      <c r="C5" s="464"/>
      <c r="D5" s="464"/>
      <c r="E5" s="464"/>
      <c r="F5" s="464"/>
      <c r="G5" s="464"/>
      <c r="H5" s="464"/>
      <c r="I5" s="464"/>
      <c r="J5" s="464"/>
      <c r="K5" s="464"/>
      <c r="L5" s="464"/>
      <c r="M5" s="464"/>
      <c r="N5" s="464"/>
      <c r="O5" s="464"/>
      <c r="P5" s="464"/>
      <c r="Q5" s="464"/>
      <c r="R5" s="464"/>
    </row>
    <row r="6" spans="1:26" ht="15.75" x14ac:dyDescent="0.25">
      <c r="A6" s="206"/>
      <c r="B6" s="207" t="s">
        <v>142</v>
      </c>
      <c r="C6" s="208"/>
      <c r="D6" s="455" t="s">
        <v>134</v>
      </c>
      <c r="E6" s="456"/>
      <c r="F6" s="456"/>
      <c r="G6" s="456"/>
      <c r="H6" s="456"/>
      <c r="I6" s="456"/>
      <c r="J6" s="456"/>
      <c r="K6" s="456"/>
      <c r="L6" s="456"/>
      <c r="M6" s="456"/>
      <c r="N6" s="456"/>
      <c r="O6" s="456"/>
      <c r="P6" s="456"/>
      <c r="Q6" s="456"/>
      <c r="R6" s="456"/>
    </row>
    <row r="7" spans="1:26" ht="12.75" customHeight="1" x14ac:dyDescent="0.2">
      <c r="A7" s="209"/>
      <c r="B7" s="210">
        <v>1</v>
      </c>
      <c r="C7" s="211" t="s">
        <v>143</v>
      </c>
      <c r="D7" s="212"/>
      <c r="E7" s="212"/>
      <c r="F7" s="212"/>
      <c r="G7" s="212"/>
      <c r="H7" s="212"/>
      <c r="I7" s="212"/>
      <c r="J7" s="212"/>
      <c r="K7" s="212"/>
      <c r="L7" s="212"/>
      <c r="M7" s="212"/>
      <c r="N7" s="212"/>
      <c r="O7" s="212"/>
      <c r="P7" s="212"/>
      <c r="Q7" s="212"/>
      <c r="R7" s="212"/>
      <c r="S7" s="457" t="s">
        <v>144</v>
      </c>
      <c r="T7" s="458"/>
      <c r="U7" s="458"/>
      <c r="V7" s="458"/>
      <c r="W7" s="458"/>
      <c r="X7" s="458"/>
      <c r="Y7" s="458"/>
      <c r="Z7" s="458"/>
    </row>
    <row r="8" spans="1:26" x14ac:dyDescent="0.2">
      <c r="A8" s="142"/>
      <c r="B8" s="213"/>
      <c r="C8" s="214" t="s">
        <v>143</v>
      </c>
      <c r="D8" s="215"/>
      <c r="E8" s="215"/>
      <c r="F8" s="215"/>
      <c r="G8" s="215"/>
      <c r="H8" s="215"/>
      <c r="I8" s="215"/>
      <c r="J8" s="215"/>
      <c r="K8" s="215"/>
      <c r="L8" s="215"/>
      <c r="M8" s="215"/>
      <c r="N8" s="215"/>
      <c r="O8" s="215"/>
      <c r="P8" s="215"/>
      <c r="Q8" s="215"/>
      <c r="R8" s="215"/>
      <c r="S8" s="458"/>
      <c r="T8" s="458"/>
      <c r="U8" s="458"/>
      <c r="V8" s="458"/>
      <c r="W8" s="458"/>
      <c r="X8" s="458"/>
      <c r="Y8" s="458"/>
      <c r="Z8" s="458"/>
    </row>
    <row r="9" spans="1:26" x14ac:dyDescent="0.2">
      <c r="A9" s="142"/>
      <c r="B9" s="213"/>
      <c r="C9" s="214" t="s">
        <v>143</v>
      </c>
      <c r="D9" s="215"/>
      <c r="E9" s="215"/>
      <c r="F9" s="215"/>
      <c r="G9" s="215"/>
      <c r="H9" s="215"/>
      <c r="I9" s="215"/>
      <c r="J9" s="215"/>
      <c r="K9" s="215"/>
      <c r="L9" s="215"/>
      <c r="M9" s="215"/>
      <c r="N9" s="215"/>
      <c r="O9" s="215"/>
      <c r="P9" s="215"/>
      <c r="Q9" s="215"/>
      <c r="R9" s="215"/>
      <c r="S9" s="458"/>
      <c r="T9" s="458"/>
      <c r="U9" s="458"/>
      <c r="V9" s="458"/>
      <c r="W9" s="458"/>
      <c r="X9" s="458"/>
      <c r="Y9" s="458"/>
      <c r="Z9" s="458"/>
    </row>
    <row r="10" spans="1:26" x14ac:dyDescent="0.2">
      <c r="A10" s="142"/>
      <c r="B10" s="213"/>
      <c r="C10" s="214" t="s">
        <v>143</v>
      </c>
      <c r="D10" s="215"/>
      <c r="E10" s="215"/>
      <c r="F10" s="215"/>
      <c r="G10" s="215"/>
      <c r="H10" s="215"/>
      <c r="I10" s="215"/>
      <c r="J10" s="215"/>
      <c r="K10" s="215"/>
      <c r="L10" s="215"/>
      <c r="M10" s="215"/>
      <c r="N10" s="215"/>
      <c r="O10" s="215"/>
      <c r="P10" s="215"/>
      <c r="Q10" s="215"/>
      <c r="R10" s="215"/>
      <c r="S10" s="458"/>
      <c r="T10" s="458"/>
      <c r="U10" s="458"/>
      <c r="V10" s="458"/>
      <c r="W10" s="458"/>
      <c r="X10" s="458"/>
      <c r="Y10" s="458"/>
      <c r="Z10" s="458"/>
    </row>
    <row r="11" spans="1:26" x14ac:dyDescent="0.2">
      <c r="A11" s="142"/>
      <c r="B11" s="210">
        <v>2</v>
      </c>
      <c r="C11" s="216" t="s">
        <v>143</v>
      </c>
      <c r="D11" s="217" t="str">
        <f>IF(COUNTIF(D8:D10,"A")&gt;=1,"C",IF(COUNTIF(D8:D10,"A")&gt;0,"P"," "))</f>
        <v xml:space="preserve"> </v>
      </c>
      <c r="E11" s="217" t="str">
        <f t="shared" ref="E11:R11" si="0">IF(COUNTIF(E8:E10,"A")&gt;=1,"C",IF(COUNTIF(E8:E10,"A")&gt;0,"P"," "))</f>
        <v xml:space="preserve"> </v>
      </c>
      <c r="F11" s="217" t="str">
        <f t="shared" si="0"/>
        <v xml:space="preserve"> </v>
      </c>
      <c r="G11" s="217" t="str">
        <f t="shared" si="0"/>
        <v xml:space="preserve"> </v>
      </c>
      <c r="H11" s="217" t="str">
        <f t="shared" si="0"/>
        <v xml:space="preserve"> </v>
      </c>
      <c r="I11" s="217" t="str">
        <f t="shared" si="0"/>
        <v xml:space="preserve"> </v>
      </c>
      <c r="J11" s="217" t="str">
        <f t="shared" si="0"/>
        <v xml:space="preserve"> </v>
      </c>
      <c r="K11" s="217" t="str">
        <f t="shared" si="0"/>
        <v xml:space="preserve"> </v>
      </c>
      <c r="L11" s="217" t="str">
        <f t="shared" si="0"/>
        <v xml:space="preserve"> </v>
      </c>
      <c r="M11" s="217" t="str">
        <f t="shared" si="0"/>
        <v xml:space="preserve"> </v>
      </c>
      <c r="N11" s="217" t="str">
        <f t="shared" si="0"/>
        <v xml:space="preserve"> </v>
      </c>
      <c r="O11" s="217" t="str">
        <f t="shared" si="0"/>
        <v xml:space="preserve"> </v>
      </c>
      <c r="P11" s="217" t="str">
        <f t="shared" si="0"/>
        <v xml:space="preserve"> </v>
      </c>
      <c r="Q11" s="217" t="str">
        <f t="shared" si="0"/>
        <v xml:space="preserve"> </v>
      </c>
      <c r="R11" s="217" t="str">
        <f t="shared" si="0"/>
        <v xml:space="preserve"> </v>
      </c>
      <c r="S11" s="458"/>
      <c r="T11" s="458"/>
      <c r="U11" s="458"/>
      <c r="V11" s="458"/>
      <c r="W11" s="458"/>
      <c r="X11" s="458"/>
      <c r="Y11" s="458"/>
      <c r="Z11" s="458"/>
    </row>
    <row r="12" spans="1:26" x14ac:dyDescent="0.2">
      <c r="A12" s="199"/>
      <c r="B12" s="218"/>
      <c r="C12" s="214" t="s">
        <v>143</v>
      </c>
      <c r="D12" s="215"/>
      <c r="E12" s="215"/>
      <c r="F12" s="215"/>
      <c r="G12" s="215"/>
      <c r="H12" s="215"/>
      <c r="I12" s="215"/>
      <c r="J12" s="215"/>
      <c r="K12" s="215"/>
      <c r="L12" s="215"/>
      <c r="M12" s="215"/>
      <c r="N12" s="215"/>
      <c r="O12" s="215"/>
      <c r="P12" s="215"/>
      <c r="Q12" s="215"/>
      <c r="R12" s="215"/>
      <c r="S12" s="458"/>
      <c r="T12" s="458"/>
      <c r="U12" s="458"/>
      <c r="V12" s="458"/>
      <c r="W12" s="458"/>
      <c r="X12" s="458"/>
      <c r="Y12" s="458"/>
      <c r="Z12" s="458"/>
    </row>
    <row r="13" spans="1:26" x14ac:dyDescent="0.2">
      <c r="A13" s="199"/>
      <c r="B13" s="218"/>
      <c r="C13" s="214" t="s">
        <v>143</v>
      </c>
      <c r="D13" s="215"/>
      <c r="E13" s="215"/>
      <c r="F13" s="215"/>
      <c r="G13" s="215"/>
      <c r="H13" s="215"/>
      <c r="I13" s="215"/>
      <c r="J13" s="215"/>
      <c r="K13" s="215"/>
      <c r="L13" s="215"/>
      <c r="M13" s="215"/>
      <c r="N13" s="215"/>
      <c r="O13" s="215"/>
      <c r="P13" s="215"/>
      <c r="Q13" s="215"/>
      <c r="R13" s="215"/>
      <c r="S13" s="458"/>
      <c r="T13" s="458"/>
      <c r="U13" s="458"/>
      <c r="V13" s="458"/>
      <c r="W13" s="458"/>
      <c r="X13" s="458"/>
      <c r="Y13" s="458"/>
      <c r="Z13" s="458"/>
    </row>
    <row r="14" spans="1:26" x14ac:dyDescent="0.2">
      <c r="A14" s="199"/>
      <c r="B14" s="218"/>
      <c r="C14" s="214" t="s">
        <v>143</v>
      </c>
      <c r="D14" s="215"/>
      <c r="E14" s="215"/>
      <c r="F14" s="215"/>
      <c r="G14" s="215"/>
      <c r="H14" s="215"/>
      <c r="I14" s="215"/>
      <c r="J14" s="215"/>
      <c r="K14" s="215"/>
      <c r="L14" s="215"/>
      <c r="M14" s="215"/>
      <c r="N14" s="215"/>
      <c r="O14" s="215"/>
      <c r="P14" s="215"/>
      <c r="Q14" s="215"/>
      <c r="R14" s="215"/>
      <c r="S14" s="458"/>
      <c r="T14" s="458"/>
      <c r="U14" s="458"/>
      <c r="V14" s="458"/>
      <c r="W14" s="458"/>
      <c r="X14" s="458"/>
      <c r="Y14" s="458"/>
      <c r="Z14" s="458"/>
    </row>
    <row r="15" spans="1:26" x14ac:dyDescent="0.2">
      <c r="A15" s="219"/>
      <c r="B15" s="192">
        <v>3</v>
      </c>
      <c r="C15" s="216" t="s">
        <v>143</v>
      </c>
      <c r="D15" s="220" t="str">
        <f>IF(COUNTIF(D12:D14,"A")&gt;=1,"C",IF(COUNTIF(D12:D14,"A")&gt;0,"P"," "))</f>
        <v xml:space="preserve"> </v>
      </c>
      <c r="E15" s="220" t="str">
        <f t="shared" ref="E15:R15" si="1">IF(COUNTIF(E12:E14,"A")&gt;=1,"C",IF(COUNTIF(E12:E14,"A")&gt;0,"P"," "))</f>
        <v xml:space="preserve"> </v>
      </c>
      <c r="F15" s="220" t="str">
        <f t="shared" si="1"/>
        <v xml:space="preserve"> </v>
      </c>
      <c r="G15" s="220" t="str">
        <f t="shared" si="1"/>
        <v xml:space="preserve"> </v>
      </c>
      <c r="H15" s="220" t="str">
        <f t="shared" si="1"/>
        <v xml:space="preserve"> </v>
      </c>
      <c r="I15" s="220" t="str">
        <f t="shared" si="1"/>
        <v xml:space="preserve"> </v>
      </c>
      <c r="J15" s="220" t="str">
        <f t="shared" si="1"/>
        <v xml:space="preserve"> </v>
      </c>
      <c r="K15" s="220" t="str">
        <f t="shared" si="1"/>
        <v xml:space="preserve"> </v>
      </c>
      <c r="L15" s="220" t="str">
        <f t="shared" si="1"/>
        <v xml:space="preserve"> </v>
      </c>
      <c r="M15" s="220" t="str">
        <f t="shared" si="1"/>
        <v xml:space="preserve"> </v>
      </c>
      <c r="N15" s="220" t="str">
        <f t="shared" si="1"/>
        <v xml:space="preserve"> </v>
      </c>
      <c r="O15" s="220" t="str">
        <f t="shared" si="1"/>
        <v xml:space="preserve"> </v>
      </c>
      <c r="P15" s="220" t="str">
        <f t="shared" si="1"/>
        <v xml:space="preserve"> </v>
      </c>
      <c r="Q15" s="220" t="str">
        <f t="shared" si="1"/>
        <v xml:space="preserve"> </v>
      </c>
      <c r="R15" s="220" t="str">
        <f t="shared" si="1"/>
        <v xml:space="preserve"> </v>
      </c>
      <c r="S15" s="221"/>
      <c r="T15" s="221"/>
      <c r="U15" s="221"/>
      <c r="V15" s="221"/>
      <c r="W15" s="221"/>
      <c r="X15" s="221"/>
      <c r="Y15" s="221"/>
      <c r="Z15" s="221"/>
    </row>
    <row r="16" spans="1:26" ht="14.25" x14ac:dyDescent="0.2">
      <c r="A16" s="209"/>
      <c r="B16" s="218"/>
      <c r="C16" s="214" t="s">
        <v>143</v>
      </c>
      <c r="D16" s="215"/>
      <c r="E16" s="215"/>
      <c r="F16" s="215"/>
      <c r="G16" s="215"/>
      <c r="H16" s="215"/>
      <c r="I16" s="215"/>
      <c r="J16" s="215"/>
      <c r="K16" s="215"/>
      <c r="L16" s="215"/>
      <c r="M16" s="215"/>
      <c r="N16" s="215"/>
      <c r="O16" s="215"/>
      <c r="P16" s="215"/>
      <c r="Q16" s="215"/>
      <c r="R16" s="215"/>
      <c r="S16" s="221"/>
      <c r="T16" s="221"/>
      <c r="U16" s="221"/>
      <c r="V16" s="221"/>
      <c r="W16" s="221"/>
      <c r="X16" s="221"/>
      <c r="Y16" s="221"/>
      <c r="Z16" s="221"/>
    </row>
    <row r="17" spans="1:26" x14ac:dyDescent="0.2">
      <c r="A17" s="142"/>
      <c r="B17" s="218"/>
      <c r="C17" s="214" t="s">
        <v>143</v>
      </c>
      <c r="D17" s="215"/>
      <c r="E17" s="215"/>
      <c r="F17" s="215"/>
      <c r="G17" s="215"/>
      <c r="H17" s="215"/>
      <c r="I17" s="215"/>
      <c r="J17" s="215"/>
      <c r="K17" s="215"/>
      <c r="L17" s="215"/>
      <c r="M17" s="215"/>
      <c r="N17" s="215"/>
      <c r="O17" s="215"/>
      <c r="P17" s="215"/>
      <c r="Q17" s="215"/>
      <c r="R17" s="215"/>
      <c r="S17" s="221"/>
      <c r="T17" s="221"/>
      <c r="U17" s="221"/>
      <c r="V17" s="221"/>
      <c r="W17" s="221"/>
      <c r="X17" s="221"/>
      <c r="Y17" s="221"/>
      <c r="Z17" s="221"/>
    </row>
    <row r="18" spans="1:26" x14ac:dyDescent="0.2">
      <c r="A18" s="142"/>
      <c r="B18" s="218"/>
      <c r="C18" s="214" t="s">
        <v>143</v>
      </c>
      <c r="D18" s="215"/>
      <c r="E18" s="215"/>
      <c r="F18" s="215"/>
      <c r="G18" s="215"/>
      <c r="H18" s="215"/>
      <c r="I18" s="215"/>
      <c r="J18" s="215"/>
      <c r="K18" s="215"/>
      <c r="L18" s="215"/>
      <c r="M18" s="215"/>
      <c r="N18" s="215"/>
      <c r="O18" s="215"/>
      <c r="P18" s="215"/>
      <c r="Q18" s="215"/>
      <c r="R18" s="215"/>
    </row>
    <row r="19" spans="1:26" x14ac:dyDescent="0.2">
      <c r="A19" s="142"/>
      <c r="B19" s="210">
        <v>4</v>
      </c>
      <c r="C19" s="216" t="s">
        <v>143</v>
      </c>
      <c r="D19" s="217" t="str">
        <f>IF(COUNTIF(D16:D18,"A")&gt;=1,"C",IF(COUNTIF(D16:D18,"A")&gt;0,"P"," "))</f>
        <v xml:space="preserve"> </v>
      </c>
      <c r="E19" s="217" t="str">
        <f t="shared" ref="E19:R19" si="2">IF(COUNTIF(E16:E18,"A")&gt;=1,"C",IF(COUNTIF(E16:E18,"A")&gt;0,"P"," "))</f>
        <v xml:space="preserve"> </v>
      </c>
      <c r="F19" s="217" t="str">
        <f t="shared" si="2"/>
        <v xml:space="preserve"> </v>
      </c>
      <c r="G19" s="217" t="str">
        <f t="shared" si="2"/>
        <v xml:space="preserve"> </v>
      </c>
      <c r="H19" s="217" t="str">
        <f t="shared" si="2"/>
        <v xml:space="preserve"> </v>
      </c>
      <c r="I19" s="217" t="str">
        <f t="shared" si="2"/>
        <v xml:space="preserve"> </v>
      </c>
      <c r="J19" s="217" t="str">
        <f t="shared" si="2"/>
        <v xml:space="preserve"> </v>
      </c>
      <c r="K19" s="217" t="str">
        <f t="shared" si="2"/>
        <v xml:space="preserve"> </v>
      </c>
      <c r="L19" s="217" t="str">
        <f t="shared" si="2"/>
        <v xml:space="preserve"> </v>
      </c>
      <c r="M19" s="217" t="str">
        <f t="shared" si="2"/>
        <v xml:space="preserve"> </v>
      </c>
      <c r="N19" s="217" t="str">
        <f t="shared" si="2"/>
        <v xml:space="preserve"> </v>
      </c>
      <c r="O19" s="217" t="str">
        <f t="shared" si="2"/>
        <v xml:space="preserve"> </v>
      </c>
      <c r="P19" s="217" t="str">
        <f t="shared" si="2"/>
        <v xml:space="preserve"> </v>
      </c>
      <c r="Q19" s="217" t="str">
        <f t="shared" si="2"/>
        <v xml:space="preserve"> </v>
      </c>
      <c r="R19" s="217" t="str">
        <f t="shared" si="2"/>
        <v xml:space="preserve"> </v>
      </c>
    </row>
    <row r="20" spans="1:26" x14ac:dyDescent="0.2">
      <c r="A20" s="142"/>
      <c r="B20" s="218"/>
      <c r="C20" s="214" t="s">
        <v>143</v>
      </c>
      <c r="D20" s="215"/>
      <c r="E20" s="215"/>
      <c r="F20" s="215"/>
      <c r="G20" s="215"/>
      <c r="H20" s="215"/>
      <c r="I20" s="215"/>
      <c r="J20" s="215"/>
      <c r="K20" s="215"/>
      <c r="L20" s="215"/>
      <c r="M20" s="215"/>
      <c r="N20" s="215"/>
      <c r="O20" s="215"/>
      <c r="P20" s="215"/>
      <c r="Q20" s="215"/>
      <c r="R20" s="215"/>
    </row>
    <row r="21" spans="1:26" x14ac:dyDescent="0.2">
      <c r="A21" s="142"/>
      <c r="B21" s="218"/>
      <c r="C21" s="214" t="s">
        <v>143</v>
      </c>
      <c r="D21" s="215"/>
      <c r="E21" s="215"/>
      <c r="F21" s="215"/>
      <c r="G21" s="215"/>
      <c r="H21" s="215"/>
      <c r="I21" s="215"/>
      <c r="J21" s="215"/>
      <c r="K21" s="215"/>
      <c r="L21" s="215"/>
      <c r="M21" s="215"/>
      <c r="N21" s="215"/>
      <c r="O21" s="215"/>
      <c r="P21" s="215"/>
      <c r="Q21" s="215"/>
      <c r="R21" s="215"/>
    </row>
    <row r="22" spans="1:26" x14ac:dyDescent="0.2">
      <c r="A22" s="199"/>
      <c r="B22" s="218"/>
      <c r="C22" s="214" t="s">
        <v>143</v>
      </c>
      <c r="D22" s="215"/>
      <c r="E22" s="215"/>
      <c r="F22" s="215"/>
      <c r="G22" s="215"/>
      <c r="H22" s="215"/>
      <c r="I22" s="215"/>
      <c r="J22" s="215"/>
      <c r="K22" s="215"/>
      <c r="L22" s="215"/>
      <c r="M22" s="215"/>
      <c r="N22" s="215"/>
      <c r="O22" s="215"/>
      <c r="P22" s="215"/>
      <c r="Q22" s="215"/>
      <c r="R22" s="215"/>
    </row>
    <row r="23" spans="1:26" x14ac:dyDescent="0.2">
      <c r="A23" s="199"/>
      <c r="B23" s="210">
        <v>5</v>
      </c>
      <c r="C23" s="216" t="s">
        <v>143</v>
      </c>
      <c r="D23" s="217" t="str">
        <f>IF(COUNTIF(D20:D22,"A")&gt;=1,"C",IF(COUNTIF(D20:D22,"A")&gt;0,"P"," "))</f>
        <v xml:space="preserve"> </v>
      </c>
      <c r="E23" s="217" t="str">
        <f t="shared" ref="E23:R23" si="3">IF(COUNTIF(E20:E22,"A")&gt;=1,"C",IF(COUNTIF(E20:E22,"A")&gt;0,"P"," "))</f>
        <v xml:space="preserve"> </v>
      </c>
      <c r="F23" s="217" t="str">
        <f t="shared" si="3"/>
        <v xml:space="preserve"> </v>
      </c>
      <c r="G23" s="217" t="str">
        <f t="shared" si="3"/>
        <v xml:space="preserve"> </v>
      </c>
      <c r="H23" s="217" t="str">
        <f t="shared" si="3"/>
        <v xml:space="preserve"> </v>
      </c>
      <c r="I23" s="217" t="str">
        <f t="shared" si="3"/>
        <v xml:space="preserve"> </v>
      </c>
      <c r="J23" s="217" t="str">
        <f t="shared" si="3"/>
        <v xml:space="preserve"> </v>
      </c>
      <c r="K23" s="217" t="str">
        <f t="shared" si="3"/>
        <v xml:space="preserve"> </v>
      </c>
      <c r="L23" s="217" t="str">
        <f t="shared" si="3"/>
        <v xml:space="preserve"> </v>
      </c>
      <c r="M23" s="217" t="str">
        <f t="shared" si="3"/>
        <v xml:space="preserve"> </v>
      </c>
      <c r="N23" s="217" t="str">
        <f t="shared" si="3"/>
        <v xml:space="preserve"> </v>
      </c>
      <c r="O23" s="217" t="str">
        <f t="shared" si="3"/>
        <v xml:space="preserve"> </v>
      </c>
      <c r="P23" s="217" t="str">
        <f t="shared" si="3"/>
        <v xml:space="preserve"> </v>
      </c>
      <c r="Q23" s="217" t="str">
        <f t="shared" si="3"/>
        <v xml:space="preserve"> </v>
      </c>
      <c r="R23" s="217" t="str">
        <f t="shared" si="3"/>
        <v xml:space="preserve"> </v>
      </c>
    </row>
    <row r="24" spans="1:26" x14ac:dyDescent="0.2">
      <c r="B24" s="218"/>
      <c r="C24" s="214" t="s">
        <v>143</v>
      </c>
      <c r="D24" s="215"/>
      <c r="E24" s="215"/>
      <c r="F24" s="215"/>
      <c r="G24" s="215"/>
      <c r="H24" s="215"/>
      <c r="I24" s="215"/>
      <c r="J24" s="215"/>
      <c r="K24" s="215"/>
      <c r="L24" s="215"/>
      <c r="M24" s="215"/>
      <c r="N24" s="215"/>
      <c r="O24" s="215"/>
      <c r="P24" s="215"/>
      <c r="Q24" s="215"/>
      <c r="R24" s="215"/>
    </row>
    <row r="25" spans="1:26" x14ac:dyDescent="0.2">
      <c r="B25" s="218"/>
      <c r="C25" s="214" t="s">
        <v>143</v>
      </c>
      <c r="D25" s="215"/>
      <c r="E25" s="215"/>
      <c r="F25" s="215"/>
      <c r="G25" s="215"/>
      <c r="H25" s="215"/>
      <c r="I25" s="215"/>
      <c r="J25" s="215"/>
      <c r="K25" s="215"/>
      <c r="L25" s="215"/>
      <c r="M25" s="215"/>
      <c r="N25" s="215"/>
      <c r="O25" s="215"/>
      <c r="P25" s="215"/>
      <c r="Q25" s="215"/>
      <c r="R25" s="215"/>
    </row>
    <row r="26" spans="1:26" x14ac:dyDescent="0.2">
      <c r="B26" s="218"/>
      <c r="C26" s="214" t="s">
        <v>143</v>
      </c>
      <c r="D26" s="215"/>
      <c r="E26" s="215"/>
      <c r="F26" s="215"/>
      <c r="G26" s="215"/>
      <c r="H26" s="215"/>
      <c r="I26" s="215"/>
      <c r="J26" s="215"/>
      <c r="K26" s="215"/>
      <c r="L26" s="215"/>
      <c r="M26" s="215"/>
      <c r="N26" s="215"/>
      <c r="O26" s="215"/>
      <c r="P26" s="215"/>
      <c r="Q26" s="215"/>
      <c r="R26" s="215"/>
    </row>
    <row r="27" spans="1:26" ht="0.75" customHeight="1" thickBot="1" x14ac:dyDescent="0.25">
      <c r="B27" s="210"/>
      <c r="C27" s="210"/>
      <c r="D27" s="217" t="str">
        <f>IF(COUNTIF(D24:D26,"A")&gt;=1,"C",IF(COUNTIF(D24:D26,"A")&gt;0,"P"," "))</f>
        <v xml:space="preserve"> </v>
      </c>
      <c r="E27" s="217" t="str">
        <f t="shared" ref="E27:R27" si="4">IF(COUNTIF(E24:E26,"A")&gt;=1,"C",IF(COUNTIF(E24:E26,"A")&gt;0,"P"," "))</f>
        <v xml:space="preserve"> </v>
      </c>
      <c r="F27" s="217" t="str">
        <f t="shared" si="4"/>
        <v xml:space="preserve"> </v>
      </c>
      <c r="G27" s="217" t="str">
        <f t="shared" si="4"/>
        <v xml:space="preserve"> </v>
      </c>
      <c r="H27" s="217" t="str">
        <f t="shared" si="4"/>
        <v xml:space="preserve"> </v>
      </c>
      <c r="I27" s="217" t="str">
        <f t="shared" si="4"/>
        <v xml:space="preserve"> </v>
      </c>
      <c r="J27" s="217" t="str">
        <f t="shared" si="4"/>
        <v xml:space="preserve"> </v>
      </c>
      <c r="K27" s="217" t="str">
        <f t="shared" si="4"/>
        <v xml:space="preserve"> </v>
      </c>
      <c r="L27" s="217" t="str">
        <f t="shared" si="4"/>
        <v xml:space="preserve"> </v>
      </c>
      <c r="M27" s="217" t="str">
        <f t="shared" si="4"/>
        <v xml:space="preserve"> </v>
      </c>
      <c r="N27" s="217" t="str">
        <f t="shared" si="4"/>
        <v xml:space="preserve"> </v>
      </c>
      <c r="O27" s="217" t="str">
        <f t="shared" si="4"/>
        <v xml:space="preserve"> </v>
      </c>
      <c r="P27" s="217" t="str">
        <f t="shared" si="4"/>
        <v xml:space="preserve"> </v>
      </c>
      <c r="Q27" s="217" t="str">
        <f t="shared" si="4"/>
        <v xml:space="preserve"> </v>
      </c>
      <c r="R27" s="217" t="str">
        <f t="shared" si="4"/>
        <v xml:space="preserve"> </v>
      </c>
    </row>
    <row r="28" spans="1:26" ht="13.5" thickBot="1" x14ac:dyDescent="0.25">
      <c r="B28" s="210"/>
      <c r="C28" s="176" t="s">
        <v>28</v>
      </c>
      <c r="D28" s="223" t="str">
        <f>IF(COUNTIF(D11:D27,"C")&gt;4,"C",IF(COUNTIF(D11:D27,"C")&gt;0,"P"," "))</f>
        <v xml:space="preserve"> </v>
      </c>
      <c r="E28" s="223" t="str">
        <f t="shared" ref="E28:R28" si="5">IF(COUNTIF(E11:E27,"C")&gt;4,"C",IF(COUNTIF(E11:E27,"C")&gt;0,"P"," "))</f>
        <v xml:space="preserve"> </v>
      </c>
      <c r="F28" s="223" t="str">
        <f t="shared" si="5"/>
        <v xml:space="preserve"> </v>
      </c>
      <c r="G28" s="223" t="str">
        <f t="shared" si="5"/>
        <v xml:space="preserve"> </v>
      </c>
      <c r="H28" s="223" t="str">
        <f t="shared" si="5"/>
        <v xml:space="preserve"> </v>
      </c>
      <c r="I28" s="223" t="str">
        <f t="shared" si="5"/>
        <v xml:space="preserve"> </v>
      </c>
      <c r="J28" s="223" t="str">
        <f t="shared" si="5"/>
        <v xml:space="preserve"> </v>
      </c>
      <c r="K28" s="223" t="str">
        <f t="shared" si="5"/>
        <v xml:space="preserve"> </v>
      </c>
      <c r="L28" s="223" t="str">
        <f t="shared" si="5"/>
        <v xml:space="preserve"> </v>
      </c>
      <c r="M28" s="223" t="str">
        <f t="shared" si="5"/>
        <v xml:space="preserve"> </v>
      </c>
      <c r="N28" s="223" t="str">
        <f t="shared" si="5"/>
        <v xml:space="preserve"> </v>
      </c>
      <c r="O28" s="223" t="str">
        <f t="shared" si="5"/>
        <v xml:space="preserve"> </v>
      </c>
      <c r="P28" s="223" t="str">
        <f t="shared" si="5"/>
        <v xml:space="preserve"> </v>
      </c>
      <c r="Q28" s="223" t="str">
        <f t="shared" si="5"/>
        <v xml:space="preserve"> </v>
      </c>
      <c r="R28" s="223" t="str">
        <f t="shared" si="5"/>
        <v xml:space="preserve"> </v>
      </c>
    </row>
    <row r="30" spans="1:26" ht="15" x14ac:dyDescent="0.25">
      <c r="B30" s="207" t="s">
        <v>142</v>
      </c>
      <c r="C30" s="208"/>
      <c r="D30" s="455"/>
      <c r="E30" s="456"/>
      <c r="F30" s="456"/>
      <c r="G30" s="456"/>
      <c r="H30" s="456"/>
      <c r="I30" s="456"/>
      <c r="J30" s="456"/>
      <c r="K30" s="456"/>
      <c r="L30" s="456"/>
      <c r="M30" s="456"/>
      <c r="N30" s="456"/>
      <c r="O30" s="456"/>
      <c r="P30" s="456"/>
      <c r="Q30" s="456"/>
      <c r="R30" s="456"/>
    </row>
    <row r="31" spans="1:26" x14ac:dyDescent="0.2">
      <c r="B31" s="210">
        <v>1</v>
      </c>
      <c r="C31" s="211" t="s">
        <v>143</v>
      </c>
      <c r="D31" s="212"/>
      <c r="E31" s="212"/>
      <c r="F31" s="212"/>
      <c r="G31" s="212"/>
      <c r="H31" s="212"/>
      <c r="I31" s="212"/>
      <c r="J31" s="212"/>
      <c r="K31" s="212"/>
      <c r="L31" s="212"/>
      <c r="M31" s="212"/>
      <c r="N31" s="212"/>
      <c r="O31" s="212"/>
      <c r="P31" s="212"/>
      <c r="Q31" s="212"/>
      <c r="R31" s="212"/>
    </row>
    <row r="32" spans="1:26" x14ac:dyDescent="0.2">
      <c r="B32" s="213"/>
      <c r="C32" s="214" t="s">
        <v>143</v>
      </c>
      <c r="D32" s="215"/>
      <c r="E32" s="215"/>
      <c r="F32" s="215"/>
      <c r="G32" s="215"/>
      <c r="H32" s="215"/>
      <c r="I32" s="215"/>
      <c r="J32" s="215"/>
      <c r="K32" s="215"/>
      <c r="L32" s="215"/>
      <c r="M32" s="215"/>
      <c r="N32" s="215"/>
      <c r="O32" s="215"/>
      <c r="P32" s="215"/>
      <c r="Q32" s="215"/>
      <c r="R32" s="215"/>
    </row>
    <row r="33" spans="2:18" x14ac:dyDescent="0.2">
      <c r="B33" s="213"/>
      <c r="C33" s="214" t="s">
        <v>143</v>
      </c>
      <c r="D33" s="215"/>
      <c r="E33" s="215"/>
      <c r="F33" s="215"/>
      <c r="G33" s="215"/>
      <c r="H33" s="215"/>
      <c r="I33" s="215"/>
      <c r="J33" s="215"/>
      <c r="K33" s="215"/>
      <c r="L33" s="215"/>
      <c r="M33" s="215"/>
      <c r="N33" s="215"/>
      <c r="O33" s="215"/>
      <c r="P33" s="215"/>
      <c r="Q33" s="215"/>
      <c r="R33" s="215"/>
    </row>
    <row r="34" spans="2:18" x14ac:dyDescent="0.2">
      <c r="B34" s="213"/>
      <c r="C34" s="214" t="s">
        <v>143</v>
      </c>
      <c r="D34" s="215"/>
      <c r="E34" s="215"/>
      <c r="F34" s="215"/>
      <c r="G34" s="215"/>
      <c r="H34" s="215"/>
      <c r="I34" s="215"/>
      <c r="J34" s="215"/>
      <c r="K34" s="215"/>
      <c r="L34" s="215"/>
      <c r="M34" s="215"/>
      <c r="N34" s="215"/>
      <c r="O34" s="215"/>
      <c r="P34" s="215"/>
      <c r="Q34" s="215"/>
      <c r="R34" s="215"/>
    </row>
    <row r="35" spans="2:18" x14ac:dyDescent="0.2">
      <c r="B35" s="210">
        <v>2</v>
      </c>
      <c r="C35" s="216" t="s">
        <v>143</v>
      </c>
      <c r="D35" s="217" t="str">
        <f>IF(COUNTIF(D32:D34,"A")&gt;=1,"C",IF(COUNTIF(D32:D34,"A")&gt;0,"P"," "))</f>
        <v xml:space="preserve"> </v>
      </c>
      <c r="E35" s="217" t="str">
        <f t="shared" ref="E35:R35" si="6">IF(COUNTIF(E32:E34,"A")&gt;=1,"C",IF(COUNTIF(E32:E34,"A")&gt;0,"P"," "))</f>
        <v xml:space="preserve"> </v>
      </c>
      <c r="F35" s="217" t="str">
        <f t="shared" si="6"/>
        <v xml:space="preserve"> </v>
      </c>
      <c r="G35" s="217" t="str">
        <f t="shared" si="6"/>
        <v xml:space="preserve"> </v>
      </c>
      <c r="H35" s="217" t="str">
        <f t="shared" si="6"/>
        <v xml:space="preserve"> </v>
      </c>
      <c r="I35" s="217" t="str">
        <f t="shared" si="6"/>
        <v xml:space="preserve"> </v>
      </c>
      <c r="J35" s="217" t="str">
        <f t="shared" si="6"/>
        <v xml:space="preserve"> </v>
      </c>
      <c r="K35" s="217" t="str">
        <f t="shared" si="6"/>
        <v xml:space="preserve"> </v>
      </c>
      <c r="L35" s="217" t="str">
        <f t="shared" si="6"/>
        <v xml:space="preserve"> </v>
      </c>
      <c r="M35" s="217" t="str">
        <f t="shared" si="6"/>
        <v xml:space="preserve"> </v>
      </c>
      <c r="N35" s="217" t="str">
        <f t="shared" si="6"/>
        <v xml:space="preserve"> </v>
      </c>
      <c r="O35" s="217" t="str">
        <f t="shared" si="6"/>
        <v xml:space="preserve"> </v>
      </c>
      <c r="P35" s="217" t="str">
        <f t="shared" si="6"/>
        <v xml:space="preserve"> </v>
      </c>
      <c r="Q35" s="217" t="str">
        <f t="shared" si="6"/>
        <v xml:space="preserve"> </v>
      </c>
      <c r="R35" s="217" t="str">
        <f t="shared" si="6"/>
        <v xml:space="preserve"> </v>
      </c>
    </row>
    <row r="36" spans="2:18" x14ac:dyDescent="0.2">
      <c r="B36" s="218"/>
      <c r="C36" s="214" t="s">
        <v>143</v>
      </c>
      <c r="D36" s="215"/>
      <c r="E36" s="215"/>
      <c r="F36" s="215"/>
      <c r="G36" s="215"/>
      <c r="H36" s="215"/>
      <c r="I36" s="215"/>
      <c r="J36" s="215"/>
      <c r="K36" s="215"/>
      <c r="L36" s="215"/>
      <c r="M36" s="215"/>
      <c r="N36" s="215"/>
      <c r="O36" s="215"/>
      <c r="P36" s="215"/>
      <c r="Q36" s="215"/>
      <c r="R36" s="215"/>
    </row>
    <row r="37" spans="2:18" x14ac:dyDescent="0.2">
      <c r="B37" s="218"/>
      <c r="C37" s="214" t="s">
        <v>143</v>
      </c>
      <c r="D37" s="215"/>
      <c r="E37" s="215"/>
      <c r="F37" s="215"/>
      <c r="G37" s="215"/>
      <c r="H37" s="215"/>
      <c r="I37" s="215"/>
      <c r="J37" s="215"/>
      <c r="K37" s="215"/>
      <c r="L37" s="215"/>
      <c r="M37" s="215"/>
      <c r="N37" s="215"/>
      <c r="O37" s="215"/>
      <c r="P37" s="215"/>
      <c r="Q37" s="215"/>
      <c r="R37" s="215"/>
    </row>
    <row r="38" spans="2:18" x14ac:dyDescent="0.2">
      <c r="B38" s="218"/>
      <c r="C38" s="214" t="s">
        <v>143</v>
      </c>
      <c r="D38" s="215"/>
      <c r="E38" s="215"/>
      <c r="F38" s="215"/>
      <c r="G38" s="215"/>
      <c r="H38" s="215"/>
      <c r="I38" s="215"/>
      <c r="J38" s="215"/>
      <c r="K38" s="215"/>
      <c r="L38" s="215"/>
      <c r="M38" s="215"/>
      <c r="N38" s="215"/>
      <c r="O38" s="215"/>
      <c r="P38" s="215"/>
      <c r="Q38" s="215"/>
      <c r="R38" s="215"/>
    </row>
    <row r="39" spans="2:18" x14ac:dyDescent="0.2">
      <c r="B39" s="210">
        <v>3</v>
      </c>
      <c r="C39" s="216" t="s">
        <v>143</v>
      </c>
      <c r="D39" s="217" t="str">
        <f>IF(COUNTIF(D36:D38,"A")&gt;=1,"C",IF(COUNTIF(D36:D38,"A")&gt;0,"P"," "))</f>
        <v xml:space="preserve"> </v>
      </c>
      <c r="E39" s="217" t="str">
        <f t="shared" ref="E39:R39" si="7">IF(COUNTIF(E36:E38,"A")&gt;=1,"C",IF(COUNTIF(E36:E38,"A")&gt;0,"P"," "))</f>
        <v xml:space="preserve"> </v>
      </c>
      <c r="F39" s="217" t="str">
        <f t="shared" si="7"/>
        <v xml:space="preserve"> </v>
      </c>
      <c r="G39" s="217" t="str">
        <f t="shared" si="7"/>
        <v xml:space="preserve"> </v>
      </c>
      <c r="H39" s="217" t="str">
        <f t="shared" si="7"/>
        <v xml:space="preserve"> </v>
      </c>
      <c r="I39" s="217" t="str">
        <f t="shared" si="7"/>
        <v xml:space="preserve"> </v>
      </c>
      <c r="J39" s="217" t="str">
        <f t="shared" si="7"/>
        <v xml:space="preserve"> </v>
      </c>
      <c r="K39" s="217" t="str">
        <f t="shared" si="7"/>
        <v xml:space="preserve"> </v>
      </c>
      <c r="L39" s="217" t="str">
        <f t="shared" si="7"/>
        <v xml:space="preserve"> </v>
      </c>
      <c r="M39" s="217" t="str">
        <f t="shared" si="7"/>
        <v xml:space="preserve"> </v>
      </c>
      <c r="N39" s="217" t="str">
        <f t="shared" si="7"/>
        <v xml:space="preserve"> </v>
      </c>
      <c r="O39" s="217" t="str">
        <f t="shared" si="7"/>
        <v xml:space="preserve"> </v>
      </c>
      <c r="P39" s="217" t="str">
        <f t="shared" si="7"/>
        <v xml:space="preserve"> </v>
      </c>
      <c r="Q39" s="217" t="str">
        <f t="shared" si="7"/>
        <v xml:space="preserve"> </v>
      </c>
      <c r="R39" s="217" t="str">
        <f t="shared" si="7"/>
        <v xml:space="preserve"> </v>
      </c>
    </row>
    <row r="40" spans="2:18" x14ac:dyDescent="0.2">
      <c r="B40" s="218"/>
      <c r="C40" s="214" t="s">
        <v>143</v>
      </c>
      <c r="D40" s="215"/>
      <c r="E40" s="215"/>
      <c r="F40" s="215"/>
      <c r="G40" s="215"/>
      <c r="H40" s="215"/>
      <c r="I40" s="215"/>
      <c r="J40" s="215"/>
      <c r="K40" s="215"/>
      <c r="L40" s="215"/>
      <c r="M40" s="215"/>
      <c r="N40" s="215"/>
      <c r="O40" s="215"/>
      <c r="P40" s="215"/>
      <c r="Q40" s="215"/>
      <c r="R40" s="215"/>
    </row>
    <row r="41" spans="2:18" x14ac:dyDescent="0.2">
      <c r="B41" s="218"/>
      <c r="C41" s="214" t="s">
        <v>143</v>
      </c>
      <c r="D41" s="215"/>
      <c r="E41" s="215"/>
      <c r="F41" s="215"/>
      <c r="G41" s="215"/>
      <c r="H41" s="215"/>
      <c r="I41" s="215"/>
      <c r="J41" s="215"/>
      <c r="K41" s="215"/>
      <c r="L41" s="215"/>
      <c r="M41" s="215"/>
      <c r="N41" s="215"/>
      <c r="O41" s="215"/>
      <c r="P41" s="215"/>
      <c r="Q41" s="215"/>
      <c r="R41" s="215"/>
    </row>
    <row r="42" spans="2:18" x14ac:dyDescent="0.2">
      <c r="B42" s="218"/>
      <c r="C42" s="214" t="s">
        <v>143</v>
      </c>
      <c r="D42" s="215"/>
      <c r="E42" s="215"/>
      <c r="F42" s="215"/>
      <c r="G42" s="215"/>
      <c r="H42" s="215"/>
      <c r="I42" s="215"/>
      <c r="J42" s="215"/>
      <c r="K42" s="215"/>
      <c r="L42" s="215"/>
      <c r="M42" s="215"/>
      <c r="N42" s="215"/>
      <c r="O42" s="215"/>
      <c r="P42" s="215"/>
      <c r="Q42" s="215"/>
      <c r="R42" s="215"/>
    </row>
    <row r="43" spans="2:18" x14ac:dyDescent="0.2">
      <c r="B43" s="210">
        <v>4</v>
      </c>
      <c r="C43" s="216" t="s">
        <v>143</v>
      </c>
      <c r="D43" s="217" t="str">
        <f>IF(COUNTIF(D40:D42,"A")&gt;=1,"C",IF(COUNTIF(D40:D42,"A")&gt;0,"P"," "))</f>
        <v xml:space="preserve"> </v>
      </c>
      <c r="E43" s="217" t="str">
        <f t="shared" ref="E43:R43" si="8">IF(COUNTIF(E40:E42,"A")&gt;=1,"C",IF(COUNTIF(E40:E42,"A")&gt;0,"P"," "))</f>
        <v xml:space="preserve"> </v>
      </c>
      <c r="F43" s="217" t="str">
        <f t="shared" si="8"/>
        <v xml:space="preserve"> </v>
      </c>
      <c r="G43" s="217" t="str">
        <f t="shared" si="8"/>
        <v xml:space="preserve"> </v>
      </c>
      <c r="H43" s="217" t="str">
        <f t="shared" si="8"/>
        <v xml:space="preserve"> </v>
      </c>
      <c r="I43" s="217" t="str">
        <f t="shared" si="8"/>
        <v xml:space="preserve"> </v>
      </c>
      <c r="J43" s="217" t="str">
        <f t="shared" si="8"/>
        <v xml:space="preserve"> </v>
      </c>
      <c r="K43" s="217" t="str">
        <f t="shared" si="8"/>
        <v xml:space="preserve"> </v>
      </c>
      <c r="L43" s="217" t="str">
        <f t="shared" si="8"/>
        <v xml:space="preserve"> </v>
      </c>
      <c r="M43" s="217" t="str">
        <f t="shared" si="8"/>
        <v xml:space="preserve"> </v>
      </c>
      <c r="N43" s="217" t="str">
        <f t="shared" si="8"/>
        <v xml:space="preserve"> </v>
      </c>
      <c r="O43" s="217" t="str">
        <f t="shared" si="8"/>
        <v xml:space="preserve"> </v>
      </c>
      <c r="P43" s="217" t="str">
        <f t="shared" si="8"/>
        <v xml:space="preserve"> </v>
      </c>
      <c r="Q43" s="217" t="str">
        <f t="shared" si="8"/>
        <v xml:space="preserve"> </v>
      </c>
      <c r="R43" s="217" t="str">
        <f t="shared" si="8"/>
        <v xml:space="preserve"> </v>
      </c>
    </row>
    <row r="44" spans="2:18" x14ac:dyDescent="0.2">
      <c r="B44" s="218"/>
      <c r="C44" s="214" t="s">
        <v>143</v>
      </c>
      <c r="D44" s="215"/>
      <c r="E44" s="215"/>
      <c r="F44" s="215"/>
      <c r="G44" s="215"/>
      <c r="H44" s="215"/>
      <c r="I44" s="215"/>
      <c r="J44" s="215"/>
      <c r="K44" s="215"/>
      <c r="L44" s="215"/>
      <c r="M44" s="215"/>
      <c r="N44" s="215"/>
      <c r="O44" s="215"/>
      <c r="P44" s="215"/>
      <c r="Q44" s="215"/>
      <c r="R44" s="215"/>
    </row>
    <row r="45" spans="2:18" x14ac:dyDescent="0.2">
      <c r="B45" s="218"/>
      <c r="C45" s="214" t="s">
        <v>143</v>
      </c>
      <c r="D45" s="215"/>
      <c r="E45" s="215"/>
      <c r="F45" s="215"/>
      <c r="G45" s="215"/>
      <c r="H45" s="215"/>
      <c r="I45" s="215"/>
      <c r="J45" s="215"/>
      <c r="K45" s="215"/>
      <c r="L45" s="215"/>
      <c r="M45" s="215"/>
      <c r="N45" s="215"/>
      <c r="O45" s="215"/>
      <c r="P45" s="215"/>
      <c r="Q45" s="215"/>
      <c r="R45" s="215"/>
    </row>
    <row r="46" spans="2:18" x14ac:dyDescent="0.2">
      <c r="B46" s="218"/>
      <c r="C46" s="214" t="s">
        <v>143</v>
      </c>
      <c r="D46" s="215"/>
      <c r="E46" s="215"/>
      <c r="F46" s="215"/>
      <c r="G46" s="215"/>
      <c r="H46" s="215"/>
      <c r="I46" s="215"/>
      <c r="J46" s="215"/>
      <c r="K46" s="215"/>
      <c r="L46" s="215"/>
      <c r="M46" s="215"/>
      <c r="N46" s="215"/>
      <c r="O46" s="215"/>
      <c r="P46" s="215"/>
      <c r="Q46" s="215"/>
      <c r="R46" s="215"/>
    </row>
    <row r="47" spans="2:18" x14ac:dyDescent="0.2">
      <c r="B47" s="210">
        <v>5</v>
      </c>
      <c r="C47" s="216" t="s">
        <v>143</v>
      </c>
      <c r="D47" s="217" t="str">
        <f>IF(COUNTIF(D44:D46,"A")&gt;=1,"C",IF(COUNTIF(D44:D46,"A")&gt;0,"P"," "))</f>
        <v xml:space="preserve"> </v>
      </c>
      <c r="E47" s="217" t="str">
        <f t="shared" ref="E47:R47" si="9">IF(COUNTIF(E44:E46,"A")&gt;=1,"C",IF(COUNTIF(E44:E46,"A")&gt;0,"P"," "))</f>
        <v xml:space="preserve"> </v>
      </c>
      <c r="F47" s="217" t="str">
        <f t="shared" si="9"/>
        <v xml:space="preserve"> </v>
      </c>
      <c r="G47" s="217" t="str">
        <f t="shared" si="9"/>
        <v xml:space="preserve"> </v>
      </c>
      <c r="H47" s="217" t="str">
        <f t="shared" si="9"/>
        <v xml:space="preserve"> </v>
      </c>
      <c r="I47" s="217" t="str">
        <f t="shared" si="9"/>
        <v xml:space="preserve"> </v>
      </c>
      <c r="J47" s="217" t="str">
        <f t="shared" si="9"/>
        <v xml:space="preserve"> </v>
      </c>
      <c r="K47" s="217" t="str">
        <f t="shared" si="9"/>
        <v xml:space="preserve"> </v>
      </c>
      <c r="L47" s="217" t="str">
        <f t="shared" si="9"/>
        <v xml:space="preserve"> </v>
      </c>
      <c r="M47" s="217" t="str">
        <f t="shared" si="9"/>
        <v xml:space="preserve"> </v>
      </c>
      <c r="N47" s="217" t="str">
        <f t="shared" si="9"/>
        <v xml:space="preserve"> </v>
      </c>
      <c r="O47" s="217" t="str">
        <f t="shared" si="9"/>
        <v xml:space="preserve"> </v>
      </c>
      <c r="P47" s="217" t="str">
        <f t="shared" si="9"/>
        <v xml:space="preserve"> </v>
      </c>
      <c r="Q47" s="217" t="str">
        <f t="shared" si="9"/>
        <v xml:space="preserve"> </v>
      </c>
      <c r="R47" s="217" t="str">
        <f t="shared" si="9"/>
        <v xml:space="preserve"> </v>
      </c>
    </row>
    <row r="48" spans="2:18" x14ac:dyDescent="0.2">
      <c r="B48" s="218"/>
      <c r="C48" s="214" t="s">
        <v>143</v>
      </c>
      <c r="D48" s="215"/>
      <c r="E48" s="215"/>
      <c r="F48" s="215"/>
      <c r="G48" s="215"/>
      <c r="H48" s="215"/>
      <c r="I48" s="215"/>
      <c r="J48" s="215"/>
      <c r="K48" s="215"/>
      <c r="L48" s="215"/>
      <c r="M48" s="215"/>
      <c r="N48" s="215"/>
      <c r="O48" s="215"/>
      <c r="P48" s="215"/>
      <c r="Q48" s="215"/>
      <c r="R48" s="215"/>
    </row>
    <row r="49" spans="2:18" x14ac:dyDescent="0.2">
      <c r="B49" s="218"/>
      <c r="C49" s="214" t="s">
        <v>143</v>
      </c>
      <c r="D49" s="215"/>
      <c r="E49" s="215"/>
      <c r="F49" s="215"/>
      <c r="G49" s="215"/>
      <c r="H49" s="215"/>
      <c r="I49" s="215"/>
      <c r="J49" s="215"/>
      <c r="K49" s="215"/>
      <c r="L49" s="215"/>
      <c r="M49" s="215"/>
      <c r="N49" s="215"/>
      <c r="O49" s="215"/>
      <c r="P49" s="215"/>
      <c r="Q49" s="215"/>
      <c r="R49" s="215"/>
    </row>
    <row r="50" spans="2:18" x14ac:dyDescent="0.2">
      <c r="B50" s="218"/>
      <c r="C50" s="214" t="s">
        <v>143</v>
      </c>
      <c r="D50" s="215"/>
      <c r="E50" s="215"/>
      <c r="F50" s="215"/>
      <c r="G50" s="215"/>
      <c r="H50" s="215"/>
      <c r="I50" s="215"/>
      <c r="J50" s="215"/>
      <c r="K50" s="215"/>
      <c r="L50" s="215"/>
      <c r="M50" s="215"/>
      <c r="N50" s="215"/>
      <c r="O50" s="215"/>
      <c r="P50" s="215"/>
      <c r="Q50" s="215"/>
      <c r="R50" s="215"/>
    </row>
    <row r="51" spans="2:18" ht="0.75" customHeight="1" thickBot="1" x14ac:dyDescent="0.25">
      <c r="B51" s="210"/>
      <c r="C51" s="210"/>
      <c r="D51" s="217" t="str">
        <f>IF(COUNTIF(D48:D50,"A")&gt;=1,"C",IF(COUNTIF(D48:D50,"A")&gt;0,"P"," "))</f>
        <v xml:space="preserve"> </v>
      </c>
      <c r="E51" s="217" t="str">
        <f t="shared" ref="E51:R51" si="10">IF(COUNTIF(E48:E50,"A")&gt;=1,"C",IF(COUNTIF(E48:E50,"A")&gt;0,"P"," "))</f>
        <v xml:space="preserve"> </v>
      </c>
      <c r="F51" s="217" t="str">
        <f t="shared" si="10"/>
        <v xml:space="preserve"> </v>
      </c>
      <c r="G51" s="217" t="str">
        <f t="shared" si="10"/>
        <v xml:space="preserve"> </v>
      </c>
      <c r="H51" s="217" t="str">
        <f t="shared" si="10"/>
        <v xml:space="preserve"> </v>
      </c>
      <c r="I51" s="217" t="str">
        <f t="shared" si="10"/>
        <v xml:space="preserve"> </v>
      </c>
      <c r="J51" s="217" t="str">
        <f t="shared" si="10"/>
        <v xml:space="preserve"> </v>
      </c>
      <c r="K51" s="217" t="str">
        <f t="shared" si="10"/>
        <v xml:space="preserve"> </v>
      </c>
      <c r="L51" s="217" t="str">
        <f t="shared" si="10"/>
        <v xml:space="preserve"> </v>
      </c>
      <c r="M51" s="217" t="str">
        <f t="shared" si="10"/>
        <v xml:space="preserve"> </v>
      </c>
      <c r="N51" s="217" t="str">
        <f t="shared" si="10"/>
        <v xml:space="preserve"> </v>
      </c>
      <c r="O51" s="217" t="str">
        <f t="shared" si="10"/>
        <v xml:space="preserve"> </v>
      </c>
      <c r="P51" s="217" t="str">
        <f t="shared" si="10"/>
        <v xml:space="preserve"> </v>
      </c>
      <c r="Q51" s="217" t="str">
        <f t="shared" si="10"/>
        <v xml:space="preserve"> </v>
      </c>
      <c r="R51" s="217" t="str">
        <f t="shared" si="10"/>
        <v xml:space="preserve"> </v>
      </c>
    </row>
    <row r="52" spans="2:18" ht="13.5" thickBot="1" x14ac:dyDescent="0.25">
      <c r="B52" s="210"/>
      <c r="C52" s="176" t="s">
        <v>28</v>
      </c>
      <c r="D52" s="223" t="str">
        <f>IF(COUNTIF(D35:D51,"C")&gt;4,"C",IF(COUNTIF(D35:D51,"C")&gt;0,"P"," "))</f>
        <v xml:space="preserve"> </v>
      </c>
      <c r="E52" s="223" t="str">
        <f t="shared" ref="E52:R52" si="11">IF(COUNTIF(E35:E51,"C")&gt;4,"C",IF(COUNTIF(E35:E51,"C")&gt;0,"P"," "))</f>
        <v xml:space="preserve"> </v>
      </c>
      <c r="F52" s="223" t="str">
        <f t="shared" si="11"/>
        <v xml:space="preserve"> </v>
      </c>
      <c r="G52" s="223" t="str">
        <f t="shared" si="11"/>
        <v xml:space="preserve"> </v>
      </c>
      <c r="H52" s="223" t="str">
        <f t="shared" si="11"/>
        <v xml:space="preserve"> </v>
      </c>
      <c r="I52" s="223" t="str">
        <f t="shared" si="11"/>
        <v xml:space="preserve"> </v>
      </c>
      <c r="J52" s="223" t="str">
        <f t="shared" si="11"/>
        <v xml:space="preserve"> </v>
      </c>
      <c r="K52" s="223" t="str">
        <f t="shared" si="11"/>
        <v xml:space="preserve"> </v>
      </c>
      <c r="L52" s="223" t="str">
        <f t="shared" si="11"/>
        <v xml:space="preserve"> </v>
      </c>
      <c r="M52" s="223" t="str">
        <f t="shared" si="11"/>
        <v xml:space="preserve"> </v>
      </c>
      <c r="N52" s="223" t="str">
        <f t="shared" si="11"/>
        <v xml:space="preserve"> </v>
      </c>
      <c r="O52" s="223" t="str">
        <f t="shared" si="11"/>
        <v xml:space="preserve"> </v>
      </c>
      <c r="P52" s="223" t="str">
        <f t="shared" si="11"/>
        <v xml:space="preserve"> </v>
      </c>
      <c r="Q52" s="223" t="str">
        <f t="shared" si="11"/>
        <v xml:space="preserve"> </v>
      </c>
      <c r="R52" s="223" t="str">
        <f t="shared" si="11"/>
        <v xml:space="preserve"> </v>
      </c>
    </row>
    <row r="54" spans="2:18" ht="15" x14ac:dyDescent="0.25">
      <c r="B54" s="207" t="s">
        <v>142</v>
      </c>
      <c r="C54" s="208"/>
      <c r="D54" s="455"/>
      <c r="E54" s="456"/>
      <c r="F54" s="456"/>
      <c r="G54" s="456"/>
      <c r="H54" s="456"/>
      <c r="I54" s="456"/>
      <c r="J54" s="456"/>
      <c r="K54" s="456"/>
      <c r="L54" s="456"/>
      <c r="M54" s="456"/>
      <c r="N54" s="456"/>
      <c r="O54" s="456"/>
      <c r="P54" s="456"/>
      <c r="Q54" s="456"/>
      <c r="R54" s="456"/>
    </row>
    <row r="55" spans="2:18" x14ac:dyDescent="0.2">
      <c r="B55" s="210">
        <v>1</v>
      </c>
      <c r="C55" s="211" t="s">
        <v>143</v>
      </c>
      <c r="D55" s="212"/>
      <c r="E55" s="212"/>
      <c r="F55" s="212"/>
      <c r="G55" s="212"/>
      <c r="H55" s="212"/>
      <c r="I55" s="212"/>
      <c r="J55" s="212"/>
      <c r="K55" s="212"/>
      <c r="L55" s="212"/>
      <c r="M55" s="212"/>
      <c r="N55" s="212"/>
      <c r="O55" s="212"/>
      <c r="P55" s="212"/>
      <c r="Q55" s="212"/>
      <c r="R55" s="212"/>
    </row>
    <row r="56" spans="2:18" x14ac:dyDescent="0.2">
      <c r="B56" s="213"/>
      <c r="C56" s="214" t="s">
        <v>143</v>
      </c>
      <c r="D56" s="215"/>
      <c r="E56" s="215"/>
      <c r="F56" s="215"/>
      <c r="G56" s="215"/>
      <c r="H56" s="215"/>
      <c r="I56" s="215"/>
      <c r="J56" s="215"/>
      <c r="K56" s="215"/>
      <c r="L56" s="215"/>
      <c r="M56" s="215"/>
      <c r="N56" s="215"/>
      <c r="O56" s="215"/>
      <c r="P56" s="215"/>
      <c r="Q56" s="215"/>
      <c r="R56" s="215"/>
    </row>
    <row r="57" spans="2:18" x14ac:dyDescent="0.2">
      <c r="B57" s="213"/>
      <c r="C57" s="214" t="s">
        <v>143</v>
      </c>
      <c r="D57" s="215"/>
      <c r="E57" s="215"/>
      <c r="F57" s="215"/>
      <c r="G57" s="215"/>
      <c r="H57" s="215"/>
      <c r="I57" s="215"/>
      <c r="J57" s="215"/>
      <c r="K57" s="215"/>
      <c r="L57" s="215"/>
      <c r="M57" s="215"/>
      <c r="N57" s="215"/>
      <c r="O57" s="215"/>
      <c r="P57" s="215"/>
      <c r="Q57" s="215"/>
      <c r="R57" s="215"/>
    </row>
    <row r="58" spans="2:18" x14ac:dyDescent="0.2">
      <c r="B58" s="213"/>
      <c r="C58" s="214" t="s">
        <v>143</v>
      </c>
      <c r="D58" s="215"/>
      <c r="E58" s="215"/>
      <c r="F58" s="215"/>
      <c r="G58" s="215"/>
      <c r="H58" s="215"/>
      <c r="I58" s="215"/>
      <c r="J58" s="215"/>
      <c r="K58" s="215"/>
      <c r="L58" s="215"/>
      <c r="M58" s="215"/>
      <c r="N58" s="215"/>
      <c r="O58" s="215"/>
      <c r="P58" s="215"/>
      <c r="Q58" s="215"/>
      <c r="R58" s="215"/>
    </row>
    <row r="59" spans="2:18" x14ac:dyDescent="0.2">
      <c r="B59" s="210">
        <v>2</v>
      </c>
      <c r="C59" s="216" t="s">
        <v>143</v>
      </c>
      <c r="D59" s="217" t="str">
        <f>IF(COUNTIF(D56:D58,"A")&gt;=1,"C",IF(COUNTIF(D56:D58,"A")&gt;0,"P"," "))</f>
        <v xml:space="preserve"> </v>
      </c>
      <c r="E59" s="217" t="str">
        <f t="shared" ref="E59:R59" si="12">IF(COUNTIF(E56:E58,"A")&gt;=1,"C",IF(COUNTIF(E56:E58,"A")&gt;0,"P"," "))</f>
        <v xml:space="preserve"> </v>
      </c>
      <c r="F59" s="217" t="str">
        <f t="shared" si="12"/>
        <v xml:space="preserve"> </v>
      </c>
      <c r="G59" s="217" t="str">
        <f t="shared" si="12"/>
        <v xml:space="preserve"> </v>
      </c>
      <c r="H59" s="217" t="str">
        <f t="shared" si="12"/>
        <v xml:space="preserve"> </v>
      </c>
      <c r="I59" s="217" t="str">
        <f t="shared" si="12"/>
        <v xml:space="preserve"> </v>
      </c>
      <c r="J59" s="217" t="str">
        <f t="shared" si="12"/>
        <v xml:space="preserve"> </v>
      </c>
      <c r="K59" s="217" t="str">
        <f t="shared" si="12"/>
        <v xml:space="preserve"> </v>
      </c>
      <c r="L59" s="217" t="str">
        <f t="shared" si="12"/>
        <v xml:space="preserve"> </v>
      </c>
      <c r="M59" s="217" t="str">
        <f t="shared" si="12"/>
        <v xml:space="preserve"> </v>
      </c>
      <c r="N59" s="217" t="str">
        <f t="shared" si="12"/>
        <v xml:space="preserve"> </v>
      </c>
      <c r="O59" s="217" t="str">
        <f t="shared" si="12"/>
        <v xml:space="preserve"> </v>
      </c>
      <c r="P59" s="217" t="str">
        <f t="shared" si="12"/>
        <v xml:space="preserve"> </v>
      </c>
      <c r="Q59" s="217" t="str">
        <f t="shared" si="12"/>
        <v xml:space="preserve"> </v>
      </c>
      <c r="R59" s="217" t="str">
        <f t="shared" si="12"/>
        <v xml:space="preserve"> </v>
      </c>
    </row>
    <row r="60" spans="2:18" x14ac:dyDescent="0.2">
      <c r="B60" s="218"/>
      <c r="C60" s="214" t="s">
        <v>143</v>
      </c>
      <c r="D60" s="215"/>
      <c r="E60" s="215"/>
      <c r="F60" s="215"/>
      <c r="G60" s="215"/>
      <c r="H60" s="215"/>
      <c r="I60" s="215"/>
      <c r="J60" s="215"/>
      <c r="K60" s="215"/>
      <c r="L60" s="215"/>
      <c r="M60" s="215"/>
      <c r="N60" s="215"/>
      <c r="O60" s="215"/>
      <c r="P60" s="215"/>
      <c r="Q60" s="215"/>
      <c r="R60" s="215"/>
    </row>
    <row r="61" spans="2:18" x14ac:dyDescent="0.2">
      <c r="B61" s="218"/>
      <c r="C61" s="214" t="s">
        <v>143</v>
      </c>
      <c r="D61" s="215"/>
      <c r="E61" s="215"/>
      <c r="F61" s="215"/>
      <c r="G61" s="215"/>
      <c r="H61" s="215"/>
      <c r="I61" s="215"/>
      <c r="J61" s="215"/>
      <c r="K61" s="215"/>
      <c r="L61" s="215"/>
      <c r="M61" s="215"/>
      <c r="N61" s="215"/>
      <c r="O61" s="215"/>
      <c r="P61" s="215"/>
      <c r="Q61" s="215"/>
      <c r="R61" s="215"/>
    </row>
    <row r="62" spans="2:18" x14ac:dyDescent="0.2">
      <c r="B62" s="218"/>
      <c r="C62" s="214" t="s">
        <v>143</v>
      </c>
      <c r="D62" s="215"/>
      <c r="E62" s="215"/>
      <c r="F62" s="215"/>
      <c r="G62" s="215"/>
      <c r="H62" s="215"/>
      <c r="I62" s="215"/>
      <c r="J62" s="215"/>
      <c r="K62" s="215"/>
      <c r="L62" s="215"/>
      <c r="M62" s="215"/>
      <c r="N62" s="215"/>
      <c r="O62" s="215"/>
      <c r="P62" s="215"/>
      <c r="Q62" s="215"/>
      <c r="R62" s="215"/>
    </row>
    <row r="63" spans="2:18" x14ac:dyDescent="0.2">
      <c r="B63" s="210">
        <v>3</v>
      </c>
      <c r="C63" s="216" t="s">
        <v>143</v>
      </c>
      <c r="D63" s="217" t="str">
        <f>IF(COUNTIF(D60:D62,"A")&gt;=1,"C",IF(COUNTIF(D60:D62,"A")&gt;0,"P"," "))</f>
        <v xml:space="preserve"> </v>
      </c>
      <c r="E63" s="217" t="str">
        <f t="shared" ref="E63:R63" si="13">IF(COUNTIF(E60:E62,"A")&gt;=1,"C",IF(COUNTIF(E60:E62,"A")&gt;0,"P"," "))</f>
        <v xml:space="preserve"> </v>
      </c>
      <c r="F63" s="217" t="str">
        <f t="shared" si="13"/>
        <v xml:space="preserve"> </v>
      </c>
      <c r="G63" s="217" t="str">
        <f t="shared" si="13"/>
        <v xml:space="preserve"> </v>
      </c>
      <c r="H63" s="217" t="str">
        <f t="shared" si="13"/>
        <v xml:space="preserve"> </v>
      </c>
      <c r="I63" s="217" t="str">
        <f t="shared" si="13"/>
        <v xml:space="preserve"> </v>
      </c>
      <c r="J63" s="217" t="str">
        <f t="shared" si="13"/>
        <v xml:space="preserve"> </v>
      </c>
      <c r="K63" s="217" t="str">
        <f t="shared" si="13"/>
        <v xml:space="preserve"> </v>
      </c>
      <c r="L63" s="217" t="str">
        <f t="shared" si="13"/>
        <v xml:space="preserve"> </v>
      </c>
      <c r="M63" s="217" t="str">
        <f t="shared" si="13"/>
        <v xml:space="preserve"> </v>
      </c>
      <c r="N63" s="217" t="str">
        <f t="shared" si="13"/>
        <v xml:space="preserve"> </v>
      </c>
      <c r="O63" s="217" t="str">
        <f t="shared" si="13"/>
        <v xml:space="preserve"> </v>
      </c>
      <c r="P63" s="217" t="str">
        <f t="shared" si="13"/>
        <v xml:space="preserve"> </v>
      </c>
      <c r="Q63" s="217" t="str">
        <f t="shared" si="13"/>
        <v xml:space="preserve"> </v>
      </c>
      <c r="R63" s="217" t="str">
        <f t="shared" si="13"/>
        <v xml:space="preserve"> </v>
      </c>
    </row>
    <row r="64" spans="2:18" x14ac:dyDescent="0.2">
      <c r="B64" s="218"/>
      <c r="C64" s="214" t="s">
        <v>143</v>
      </c>
      <c r="D64" s="215"/>
      <c r="E64" s="215"/>
      <c r="F64" s="215"/>
      <c r="G64" s="215"/>
      <c r="H64" s="215"/>
      <c r="I64" s="215"/>
      <c r="J64" s="215"/>
      <c r="K64" s="215"/>
      <c r="L64" s="215"/>
      <c r="M64" s="215"/>
      <c r="N64" s="215"/>
      <c r="O64" s="215"/>
      <c r="P64" s="215"/>
      <c r="Q64" s="215"/>
      <c r="R64" s="215"/>
    </row>
    <row r="65" spans="2:18" x14ac:dyDescent="0.2">
      <c r="B65" s="218"/>
      <c r="C65" s="214" t="s">
        <v>143</v>
      </c>
      <c r="D65" s="215"/>
      <c r="E65" s="215"/>
      <c r="F65" s="215"/>
      <c r="G65" s="215"/>
      <c r="H65" s="215"/>
      <c r="I65" s="215"/>
      <c r="J65" s="215"/>
      <c r="K65" s="215"/>
      <c r="L65" s="215"/>
      <c r="M65" s="215"/>
      <c r="N65" s="215"/>
      <c r="O65" s="215"/>
      <c r="P65" s="215"/>
      <c r="Q65" s="215"/>
      <c r="R65" s="215"/>
    </row>
    <row r="66" spans="2:18" x14ac:dyDescent="0.2">
      <c r="B66" s="218"/>
      <c r="C66" s="214" t="s">
        <v>143</v>
      </c>
      <c r="D66" s="215"/>
      <c r="E66" s="215"/>
      <c r="F66" s="215"/>
      <c r="G66" s="215"/>
      <c r="H66" s="215"/>
      <c r="I66" s="215"/>
      <c r="J66" s="215"/>
      <c r="K66" s="215"/>
      <c r="L66" s="215"/>
      <c r="M66" s="215"/>
      <c r="N66" s="215"/>
      <c r="O66" s="215"/>
      <c r="P66" s="215"/>
      <c r="Q66" s="215"/>
      <c r="R66" s="215"/>
    </row>
    <row r="67" spans="2:18" x14ac:dyDescent="0.2">
      <c r="B67" s="210">
        <v>4</v>
      </c>
      <c r="C67" s="216" t="s">
        <v>143</v>
      </c>
      <c r="D67" s="217" t="str">
        <f>IF(COUNTIF(D64:D66,"A")&gt;=1,"C",IF(COUNTIF(D64:D66,"A")&gt;0,"P"," "))</f>
        <v xml:space="preserve"> </v>
      </c>
      <c r="E67" s="217" t="str">
        <f t="shared" ref="E67:R67" si="14">IF(COUNTIF(E64:E66,"A")&gt;=1,"C",IF(COUNTIF(E64:E66,"A")&gt;0,"P"," "))</f>
        <v xml:space="preserve"> </v>
      </c>
      <c r="F67" s="217" t="str">
        <f t="shared" si="14"/>
        <v xml:space="preserve"> </v>
      </c>
      <c r="G67" s="217" t="str">
        <f t="shared" si="14"/>
        <v xml:space="preserve"> </v>
      </c>
      <c r="H67" s="217" t="str">
        <f t="shared" si="14"/>
        <v xml:space="preserve"> </v>
      </c>
      <c r="I67" s="217" t="str">
        <f t="shared" si="14"/>
        <v xml:space="preserve"> </v>
      </c>
      <c r="J67" s="217" t="str">
        <f t="shared" si="14"/>
        <v xml:space="preserve"> </v>
      </c>
      <c r="K67" s="217" t="str">
        <f t="shared" si="14"/>
        <v xml:space="preserve"> </v>
      </c>
      <c r="L67" s="217" t="str">
        <f t="shared" si="14"/>
        <v xml:space="preserve"> </v>
      </c>
      <c r="M67" s="217" t="str">
        <f t="shared" si="14"/>
        <v xml:space="preserve"> </v>
      </c>
      <c r="N67" s="217" t="str">
        <f t="shared" si="14"/>
        <v xml:space="preserve"> </v>
      </c>
      <c r="O67" s="217" t="str">
        <f t="shared" si="14"/>
        <v xml:space="preserve"> </v>
      </c>
      <c r="P67" s="217" t="str">
        <f t="shared" si="14"/>
        <v xml:space="preserve"> </v>
      </c>
      <c r="Q67" s="217" t="str">
        <f t="shared" si="14"/>
        <v xml:space="preserve"> </v>
      </c>
      <c r="R67" s="217" t="str">
        <f t="shared" si="14"/>
        <v xml:space="preserve"> </v>
      </c>
    </row>
    <row r="68" spans="2:18" x14ac:dyDescent="0.2">
      <c r="B68" s="218"/>
      <c r="C68" s="214" t="s">
        <v>143</v>
      </c>
      <c r="D68" s="215"/>
      <c r="E68" s="215"/>
      <c r="F68" s="215"/>
      <c r="G68" s="215"/>
      <c r="H68" s="215"/>
      <c r="I68" s="215"/>
      <c r="J68" s="215"/>
      <c r="K68" s="215"/>
      <c r="L68" s="215"/>
      <c r="M68" s="215"/>
      <c r="N68" s="215"/>
      <c r="O68" s="215"/>
      <c r="P68" s="215"/>
      <c r="Q68" s="215"/>
      <c r="R68" s="215"/>
    </row>
    <row r="69" spans="2:18" x14ac:dyDescent="0.2">
      <c r="B69" s="218"/>
      <c r="C69" s="214" t="s">
        <v>143</v>
      </c>
      <c r="D69" s="215"/>
      <c r="E69" s="215"/>
      <c r="F69" s="215"/>
      <c r="G69" s="215"/>
      <c r="H69" s="215"/>
      <c r="I69" s="215"/>
      <c r="J69" s="215"/>
      <c r="K69" s="215"/>
      <c r="L69" s="215"/>
      <c r="M69" s="215"/>
      <c r="N69" s="215"/>
      <c r="O69" s="215"/>
      <c r="P69" s="215"/>
      <c r="Q69" s="215"/>
      <c r="R69" s="215"/>
    </row>
    <row r="70" spans="2:18" x14ac:dyDescent="0.2">
      <c r="B70" s="218"/>
      <c r="C70" s="214" t="s">
        <v>143</v>
      </c>
      <c r="D70" s="215"/>
      <c r="E70" s="215"/>
      <c r="F70" s="215"/>
      <c r="G70" s="215"/>
      <c r="H70" s="215"/>
      <c r="I70" s="215"/>
      <c r="J70" s="215"/>
      <c r="K70" s="215"/>
      <c r="L70" s="215"/>
      <c r="M70" s="215"/>
      <c r="N70" s="215"/>
      <c r="O70" s="215"/>
      <c r="P70" s="215"/>
      <c r="Q70" s="215"/>
      <c r="R70" s="215"/>
    </row>
    <row r="71" spans="2:18" x14ac:dyDescent="0.2">
      <c r="B71" s="210">
        <v>5</v>
      </c>
      <c r="C71" s="216" t="s">
        <v>143</v>
      </c>
      <c r="D71" s="217" t="str">
        <f>IF(COUNTIF(D68:D70,"A")&gt;=1,"C",IF(COUNTIF(D68:D70,"A")&gt;0,"P"," "))</f>
        <v xml:space="preserve"> </v>
      </c>
      <c r="E71" s="217" t="str">
        <f t="shared" ref="E71:R71" si="15">IF(COUNTIF(E68:E70,"A")&gt;=1,"C",IF(COUNTIF(E68:E70,"A")&gt;0,"P"," "))</f>
        <v xml:space="preserve"> </v>
      </c>
      <c r="F71" s="217" t="str">
        <f t="shared" si="15"/>
        <v xml:space="preserve"> </v>
      </c>
      <c r="G71" s="217" t="str">
        <f t="shared" si="15"/>
        <v xml:space="preserve"> </v>
      </c>
      <c r="H71" s="217" t="str">
        <f t="shared" si="15"/>
        <v xml:space="preserve"> </v>
      </c>
      <c r="I71" s="217" t="str">
        <f t="shared" si="15"/>
        <v xml:space="preserve"> </v>
      </c>
      <c r="J71" s="217" t="str">
        <f t="shared" si="15"/>
        <v xml:space="preserve"> </v>
      </c>
      <c r="K71" s="217" t="str">
        <f t="shared" si="15"/>
        <v xml:space="preserve"> </v>
      </c>
      <c r="L71" s="217" t="str">
        <f t="shared" si="15"/>
        <v xml:space="preserve"> </v>
      </c>
      <c r="M71" s="217" t="str">
        <f t="shared" si="15"/>
        <v xml:space="preserve"> </v>
      </c>
      <c r="N71" s="217" t="str">
        <f t="shared" si="15"/>
        <v xml:space="preserve"> </v>
      </c>
      <c r="O71" s="217" t="str">
        <f t="shared" si="15"/>
        <v xml:space="preserve"> </v>
      </c>
      <c r="P71" s="217" t="str">
        <f t="shared" si="15"/>
        <v xml:space="preserve"> </v>
      </c>
      <c r="Q71" s="217" t="str">
        <f t="shared" si="15"/>
        <v xml:space="preserve"> </v>
      </c>
      <c r="R71" s="217" t="str">
        <f t="shared" si="15"/>
        <v xml:space="preserve"> </v>
      </c>
    </row>
    <row r="72" spans="2:18" x14ac:dyDescent="0.2">
      <c r="B72" s="218"/>
      <c r="C72" s="214" t="s">
        <v>143</v>
      </c>
      <c r="D72" s="215"/>
      <c r="E72" s="215"/>
      <c r="F72" s="215"/>
      <c r="G72" s="215"/>
      <c r="H72" s="215"/>
      <c r="I72" s="215"/>
      <c r="J72" s="215"/>
      <c r="K72" s="215"/>
      <c r="L72" s="215"/>
      <c r="M72" s="215"/>
      <c r="N72" s="215"/>
      <c r="O72" s="215"/>
      <c r="P72" s="215"/>
      <c r="Q72" s="215"/>
      <c r="R72" s="215"/>
    </row>
    <row r="73" spans="2:18" x14ac:dyDescent="0.2">
      <c r="B73" s="218"/>
      <c r="C73" s="214" t="s">
        <v>143</v>
      </c>
      <c r="D73" s="215"/>
      <c r="E73" s="215"/>
      <c r="F73" s="215"/>
      <c r="G73" s="215"/>
      <c r="H73" s="215"/>
      <c r="I73" s="215"/>
      <c r="J73" s="215"/>
      <c r="K73" s="215"/>
      <c r="L73" s="215"/>
      <c r="M73" s="215"/>
      <c r="N73" s="215"/>
      <c r="O73" s="215"/>
      <c r="P73" s="215"/>
      <c r="Q73" s="215"/>
      <c r="R73" s="215"/>
    </row>
    <row r="74" spans="2:18" x14ac:dyDescent="0.2">
      <c r="B74" s="218"/>
      <c r="C74" s="214" t="s">
        <v>143</v>
      </c>
      <c r="D74" s="215"/>
      <c r="E74" s="215"/>
      <c r="F74" s="215"/>
      <c r="G74" s="215"/>
      <c r="H74" s="215"/>
      <c r="I74" s="215"/>
      <c r="J74" s="215"/>
      <c r="K74" s="215"/>
      <c r="L74" s="215"/>
      <c r="M74" s="215"/>
      <c r="N74" s="215"/>
      <c r="O74" s="215"/>
      <c r="P74" s="215"/>
      <c r="Q74" s="215"/>
      <c r="R74" s="215"/>
    </row>
    <row r="75" spans="2:18" ht="0.75" customHeight="1" thickBot="1" x14ac:dyDescent="0.25">
      <c r="B75" s="210"/>
      <c r="C75" s="210"/>
      <c r="D75" s="217" t="str">
        <f>IF(COUNTIF(D72:D74,"A")&gt;=1,"C",IF(COUNTIF(D72:D74,"A")&gt;0,"P"," "))</f>
        <v xml:space="preserve"> </v>
      </c>
      <c r="E75" s="217" t="str">
        <f t="shared" ref="E75:R75" si="16">IF(COUNTIF(E72:E74,"A")&gt;=1,"C",IF(COUNTIF(E72:E74,"A")&gt;0,"P"," "))</f>
        <v xml:space="preserve"> </v>
      </c>
      <c r="F75" s="217" t="str">
        <f t="shared" si="16"/>
        <v xml:space="preserve"> </v>
      </c>
      <c r="G75" s="217" t="str">
        <f t="shared" si="16"/>
        <v xml:space="preserve"> </v>
      </c>
      <c r="H75" s="217" t="str">
        <f t="shared" si="16"/>
        <v xml:space="preserve"> </v>
      </c>
      <c r="I75" s="217" t="str">
        <f t="shared" si="16"/>
        <v xml:space="preserve"> </v>
      </c>
      <c r="J75" s="217" t="str">
        <f t="shared" si="16"/>
        <v xml:space="preserve"> </v>
      </c>
      <c r="K75" s="217" t="str">
        <f t="shared" si="16"/>
        <v xml:space="preserve"> </v>
      </c>
      <c r="L75" s="217" t="str">
        <f t="shared" si="16"/>
        <v xml:space="preserve"> </v>
      </c>
      <c r="M75" s="217" t="str">
        <f t="shared" si="16"/>
        <v xml:space="preserve"> </v>
      </c>
      <c r="N75" s="217" t="str">
        <f t="shared" si="16"/>
        <v xml:space="preserve"> </v>
      </c>
      <c r="O75" s="217" t="str">
        <f t="shared" si="16"/>
        <v xml:space="preserve"> </v>
      </c>
      <c r="P75" s="217" t="str">
        <f t="shared" si="16"/>
        <v xml:space="preserve"> </v>
      </c>
      <c r="Q75" s="217" t="str">
        <f t="shared" si="16"/>
        <v xml:space="preserve"> </v>
      </c>
      <c r="R75" s="217" t="str">
        <f t="shared" si="16"/>
        <v xml:space="preserve"> </v>
      </c>
    </row>
    <row r="76" spans="2:18" ht="13.5" thickBot="1" x14ac:dyDescent="0.25">
      <c r="B76" s="210"/>
      <c r="C76" s="176" t="s">
        <v>28</v>
      </c>
      <c r="D76" s="223" t="str">
        <f>IF(COUNTIF(D59:D75,"C")&gt;4,"C",IF(COUNTIF(D59:D75,"C")&gt;0,"P"," "))</f>
        <v xml:space="preserve"> </v>
      </c>
      <c r="E76" s="223" t="str">
        <f t="shared" ref="E76:R76" si="17">IF(COUNTIF(E59:E75,"C")&gt;4,"C",IF(COUNTIF(E59:E75,"C")&gt;0,"P"," "))</f>
        <v xml:space="preserve"> </v>
      </c>
      <c r="F76" s="223" t="str">
        <f t="shared" si="17"/>
        <v xml:space="preserve"> </v>
      </c>
      <c r="G76" s="223" t="str">
        <f t="shared" si="17"/>
        <v xml:space="preserve"> </v>
      </c>
      <c r="H76" s="223" t="str">
        <f t="shared" si="17"/>
        <v xml:space="preserve"> </v>
      </c>
      <c r="I76" s="223" t="str">
        <f t="shared" si="17"/>
        <v xml:space="preserve"> </v>
      </c>
      <c r="J76" s="223" t="str">
        <f t="shared" si="17"/>
        <v xml:space="preserve"> </v>
      </c>
      <c r="K76" s="223" t="str">
        <f t="shared" si="17"/>
        <v xml:space="preserve"> </v>
      </c>
      <c r="L76" s="223" t="str">
        <f t="shared" si="17"/>
        <v xml:space="preserve"> </v>
      </c>
      <c r="M76" s="223" t="str">
        <f t="shared" si="17"/>
        <v xml:space="preserve"> </v>
      </c>
      <c r="N76" s="223" t="str">
        <f t="shared" si="17"/>
        <v xml:space="preserve"> </v>
      </c>
      <c r="O76" s="223" t="str">
        <f t="shared" si="17"/>
        <v xml:space="preserve"> </v>
      </c>
      <c r="P76" s="223" t="str">
        <f t="shared" si="17"/>
        <v xml:space="preserve"> </v>
      </c>
      <c r="Q76" s="223" t="str">
        <f t="shared" si="17"/>
        <v xml:space="preserve"> </v>
      </c>
      <c r="R76" s="223" t="str">
        <f t="shared" si="17"/>
        <v xml:space="preserve"> </v>
      </c>
    </row>
    <row r="78" spans="2:18" ht="15" x14ac:dyDescent="0.25">
      <c r="B78" s="207" t="s">
        <v>142</v>
      </c>
      <c r="C78" s="208"/>
      <c r="D78" s="455"/>
      <c r="E78" s="456"/>
      <c r="F78" s="456"/>
      <c r="G78" s="456"/>
      <c r="H78" s="456"/>
      <c r="I78" s="456"/>
      <c r="J78" s="456"/>
      <c r="K78" s="456"/>
      <c r="L78" s="456"/>
      <c r="M78" s="456"/>
      <c r="N78" s="456"/>
      <c r="O78" s="456"/>
      <c r="P78" s="456"/>
      <c r="Q78" s="456"/>
      <c r="R78" s="456"/>
    </row>
    <row r="79" spans="2:18" x14ac:dyDescent="0.2">
      <c r="B79" s="210">
        <v>1</v>
      </c>
      <c r="C79" s="211" t="s">
        <v>143</v>
      </c>
      <c r="D79" s="212"/>
      <c r="E79" s="212"/>
      <c r="F79" s="212"/>
      <c r="G79" s="212"/>
      <c r="H79" s="212"/>
      <c r="I79" s="212"/>
      <c r="J79" s="212"/>
      <c r="K79" s="212"/>
      <c r="L79" s="212"/>
      <c r="M79" s="212"/>
      <c r="N79" s="212"/>
      <c r="O79" s="212"/>
      <c r="P79" s="212"/>
      <c r="Q79" s="212"/>
      <c r="R79" s="212"/>
    </row>
    <row r="80" spans="2:18" x14ac:dyDescent="0.2">
      <c r="B80" s="213"/>
      <c r="C80" s="214" t="s">
        <v>143</v>
      </c>
      <c r="D80" s="215"/>
      <c r="E80" s="215"/>
      <c r="F80" s="215"/>
      <c r="G80" s="215"/>
      <c r="H80" s="215"/>
      <c r="I80" s="215"/>
      <c r="J80" s="215"/>
      <c r="K80" s="215"/>
      <c r="L80" s="215"/>
      <c r="M80" s="215"/>
      <c r="N80" s="215"/>
      <c r="O80" s="215"/>
      <c r="P80" s="215"/>
      <c r="Q80" s="215"/>
      <c r="R80" s="215"/>
    </row>
    <row r="81" spans="2:18" x14ac:dyDescent="0.2">
      <c r="B81" s="213"/>
      <c r="C81" s="214" t="s">
        <v>143</v>
      </c>
      <c r="D81" s="215"/>
      <c r="E81" s="215"/>
      <c r="F81" s="215"/>
      <c r="G81" s="215"/>
      <c r="H81" s="215"/>
      <c r="I81" s="215"/>
      <c r="J81" s="215"/>
      <c r="K81" s="215"/>
      <c r="L81" s="215"/>
      <c r="M81" s="215"/>
      <c r="N81" s="215"/>
      <c r="O81" s="215"/>
      <c r="P81" s="215"/>
      <c r="Q81" s="215"/>
      <c r="R81" s="215"/>
    </row>
    <row r="82" spans="2:18" x14ac:dyDescent="0.2">
      <c r="B82" s="213"/>
      <c r="C82" s="214" t="s">
        <v>143</v>
      </c>
      <c r="D82" s="215"/>
      <c r="E82" s="215"/>
      <c r="F82" s="215"/>
      <c r="G82" s="215"/>
      <c r="H82" s="215"/>
      <c r="I82" s="215"/>
      <c r="J82" s="215"/>
      <c r="K82" s="215"/>
      <c r="L82" s="215"/>
      <c r="M82" s="215"/>
      <c r="N82" s="215"/>
      <c r="O82" s="215"/>
      <c r="P82" s="215"/>
      <c r="Q82" s="215"/>
      <c r="R82" s="215"/>
    </row>
    <row r="83" spans="2:18" x14ac:dyDescent="0.2">
      <c r="B83" s="210">
        <v>2</v>
      </c>
      <c r="C83" s="216" t="s">
        <v>143</v>
      </c>
      <c r="D83" s="217" t="str">
        <f>IF(COUNTIF(D80:D82,"A")&gt;=1,"C",IF(COUNTIF(D80:D82,"A")&gt;0,"P"," "))</f>
        <v xml:space="preserve"> </v>
      </c>
      <c r="E83" s="217" t="str">
        <f t="shared" ref="E83:R83" si="18">IF(COUNTIF(E80:E82,"A")&gt;=1,"C",IF(COUNTIF(E80:E82,"A")&gt;0,"P"," "))</f>
        <v xml:space="preserve"> </v>
      </c>
      <c r="F83" s="217" t="str">
        <f t="shared" si="18"/>
        <v xml:space="preserve"> </v>
      </c>
      <c r="G83" s="217" t="str">
        <f t="shared" si="18"/>
        <v xml:space="preserve"> </v>
      </c>
      <c r="H83" s="217" t="str">
        <f t="shared" si="18"/>
        <v xml:space="preserve"> </v>
      </c>
      <c r="I83" s="217" t="str">
        <f t="shared" si="18"/>
        <v xml:space="preserve"> </v>
      </c>
      <c r="J83" s="217" t="str">
        <f t="shared" si="18"/>
        <v xml:space="preserve"> </v>
      </c>
      <c r="K83" s="217" t="str">
        <f t="shared" si="18"/>
        <v xml:space="preserve"> </v>
      </c>
      <c r="L83" s="217" t="str">
        <f t="shared" si="18"/>
        <v xml:space="preserve"> </v>
      </c>
      <c r="M83" s="217" t="str">
        <f t="shared" si="18"/>
        <v xml:space="preserve"> </v>
      </c>
      <c r="N83" s="217" t="str">
        <f t="shared" si="18"/>
        <v xml:space="preserve"> </v>
      </c>
      <c r="O83" s="217" t="str">
        <f t="shared" si="18"/>
        <v xml:space="preserve"> </v>
      </c>
      <c r="P83" s="217" t="str">
        <f t="shared" si="18"/>
        <v xml:space="preserve"> </v>
      </c>
      <c r="Q83" s="217" t="str">
        <f t="shared" si="18"/>
        <v xml:space="preserve"> </v>
      </c>
      <c r="R83" s="217" t="str">
        <f t="shared" si="18"/>
        <v xml:space="preserve"> </v>
      </c>
    </row>
    <row r="84" spans="2:18" x14ac:dyDescent="0.2">
      <c r="B84" s="218"/>
      <c r="C84" s="214" t="s">
        <v>143</v>
      </c>
      <c r="D84" s="215"/>
      <c r="E84" s="215"/>
      <c r="F84" s="215"/>
      <c r="G84" s="215"/>
      <c r="H84" s="215"/>
      <c r="I84" s="215"/>
      <c r="J84" s="215"/>
      <c r="K84" s="215"/>
      <c r="L84" s="215"/>
      <c r="M84" s="215"/>
      <c r="N84" s="215"/>
      <c r="O84" s="215"/>
      <c r="P84" s="215"/>
      <c r="Q84" s="215"/>
      <c r="R84" s="215"/>
    </row>
    <row r="85" spans="2:18" x14ac:dyDescent="0.2">
      <c r="B85" s="218"/>
      <c r="C85" s="214" t="s">
        <v>143</v>
      </c>
      <c r="D85" s="215"/>
      <c r="E85" s="215"/>
      <c r="F85" s="215"/>
      <c r="G85" s="215"/>
      <c r="H85" s="215"/>
      <c r="I85" s="215"/>
      <c r="J85" s="215"/>
      <c r="K85" s="215"/>
      <c r="L85" s="215"/>
      <c r="M85" s="215"/>
      <c r="N85" s="215"/>
      <c r="O85" s="215"/>
      <c r="P85" s="215"/>
      <c r="Q85" s="215"/>
      <c r="R85" s="215"/>
    </row>
    <row r="86" spans="2:18" x14ac:dyDescent="0.2">
      <c r="B86" s="218"/>
      <c r="C86" s="214" t="s">
        <v>143</v>
      </c>
      <c r="D86" s="215"/>
      <c r="E86" s="215"/>
      <c r="F86" s="215"/>
      <c r="G86" s="215"/>
      <c r="H86" s="215"/>
      <c r="I86" s="215"/>
      <c r="J86" s="215"/>
      <c r="K86" s="215"/>
      <c r="L86" s="215"/>
      <c r="M86" s="215"/>
      <c r="N86" s="215"/>
      <c r="O86" s="215"/>
      <c r="P86" s="215"/>
      <c r="Q86" s="215"/>
      <c r="R86" s="215"/>
    </row>
    <row r="87" spans="2:18" x14ac:dyDescent="0.2">
      <c r="B87" s="210">
        <v>3</v>
      </c>
      <c r="C87" s="216" t="s">
        <v>143</v>
      </c>
      <c r="D87" s="217" t="str">
        <f>IF(COUNTIF(D84:D86,"A")&gt;=1,"C",IF(COUNTIF(D84:D86,"A")&gt;0,"P"," "))</f>
        <v xml:space="preserve"> </v>
      </c>
      <c r="E87" s="217" t="str">
        <f t="shared" ref="E87:R87" si="19">IF(COUNTIF(E84:E86,"A")&gt;=1,"C",IF(COUNTIF(E84:E86,"A")&gt;0,"P"," "))</f>
        <v xml:space="preserve"> </v>
      </c>
      <c r="F87" s="217" t="str">
        <f t="shared" si="19"/>
        <v xml:space="preserve"> </v>
      </c>
      <c r="G87" s="217" t="str">
        <f t="shared" si="19"/>
        <v xml:space="preserve"> </v>
      </c>
      <c r="H87" s="217" t="str">
        <f t="shared" si="19"/>
        <v xml:space="preserve"> </v>
      </c>
      <c r="I87" s="217" t="str">
        <f t="shared" si="19"/>
        <v xml:space="preserve"> </v>
      </c>
      <c r="J87" s="217" t="str">
        <f t="shared" si="19"/>
        <v xml:space="preserve"> </v>
      </c>
      <c r="K87" s="217" t="str">
        <f t="shared" si="19"/>
        <v xml:space="preserve"> </v>
      </c>
      <c r="L87" s="217" t="str">
        <f t="shared" si="19"/>
        <v xml:space="preserve"> </v>
      </c>
      <c r="M87" s="217" t="str">
        <f t="shared" si="19"/>
        <v xml:space="preserve"> </v>
      </c>
      <c r="N87" s="217" t="str">
        <f t="shared" si="19"/>
        <v xml:space="preserve"> </v>
      </c>
      <c r="O87" s="217" t="str">
        <f t="shared" si="19"/>
        <v xml:space="preserve"> </v>
      </c>
      <c r="P87" s="217" t="str">
        <f t="shared" si="19"/>
        <v xml:space="preserve"> </v>
      </c>
      <c r="Q87" s="217" t="str">
        <f t="shared" si="19"/>
        <v xml:space="preserve"> </v>
      </c>
      <c r="R87" s="217" t="str">
        <f t="shared" si="19"/>
        <v xml:space="preserve"> </v>
      </c>
    </row>
    <row r="88" spans="2:18" x14ac:dyDescent="0.2">
      <c r="B88" s="218"/>
      <c r="C88" s="214" t="s">
        <v>143</v>
      </c>
      <c r="D88" s="215"/>
      <c r="E88" s="215"/>
      <c r="F88" s="215"/>
      <c r="G88" s="215"/>
      <c r="H88" s="215"/>
      <c r="I88" s="215"/>
      <c r="J88" s="215"/>
      <c r="K88" s="215"/>
      <c r="L88" s="215"/>
      <c r="M88" s="215"/>
      <c r="N88" s="215"/>
      <c r="O88" s="215"/>
      <c r="P88" s="215"/>
      <c r="Q88" s="215"/>
      <c r="R88" s="215"/>
    </row>
    <row r="89" spans="2:18" x14ac:dyDescent="0.2">
      <c r="B89" s="218"/>
      <c r="C89" s="214" t="s">
        <v>143</v>
      </c>
      <c r="D89" s="215"/>
      <c r="E89" s="215"/>
      <c r="F89" s="215"/>
      <c r="G89" s="215"/>
      <c r="H89" s="215"/>
      <c r="I89" s="215"/>
      <c r="J89" s="215"/>
      <c r="K89" s="215"/>
      <c r="L89" s="215"/>
      <c r="M89" s="215"/>
      <c r="N89" s="215"/>
      <c r="O89" s="215"/>
      <c r="P89" s="215"/>
      <c r="Q89" s="215"/>
      <c r="R89" s="215"/>
    </row>
    <row r="90" spans="2:18" x14ac:dyDescent="0.2">
      <c r="B90" s="218"/>
      <c r="C90" s="214" t="s">
        <v>143</v>
      </c>
      <c r="D90" s="215"/>
      <c r="E90" s="215"/>
      <c r="F90" s="215"/>
      <c r="G90" s="215"/>
      <c r="H90" s="215"/>
      <c r="I90" s="215"/>
      <c r="J90" s="215"/>
      <c r="K90" s="215"/>
      <c r="L90" s="215"/>
      <c r="M90" s="215"/>
      <c r="N90" s="215"/>
      <c r="O90" s="215"/>
      <c r="P90" s="215"/>
      <c r="Q90" s="215"/>
      <c r="R90" s="215"/>
    </row>
    <row r="91" spans="2:18" x14ac:dyDescent="0.2">
      <c r="B91" s="210">
        <v>4</v>
      </c>
      <c r="C91" s="216" t="s">
        <v>143</v>
      </c>
      <c r="D91" s="217" t="str">
        <f>IF(COUNTIF(D88:D90,"A")&gt;=1,"C",IF(COUNTIF(D88:D90,"A")&gt;0,"P"," "))</f>
        <v xml:space="preserve"> </v>
      </c>
      <c r="E91" s="217" t="str">
        <f t="shared" ref="E91:R91" si="20">IF(COUNTIF(E88:E90,"A")&gt;=1,"C",IF(COUNTIF(E88:E90,"A")&gt;0,"P"," "))</f>
        <v xml:space="preserve"> </v>
      </c>
      <c r="F91" s="217" t="str">
        <f t="shared" si="20"/>
        <v xml:space="preserve"> </v>
      </c>
      <c r="G91" s="217" t="str">
        <f t="shared" si="20"/>
        <v xml:space="preserve"> </v>
      </c>
      <c r="H91" s="217" t="str">
        <f t="shared" si="20"/>
        <v xml:space="preserve"> </v>
      </c>
      <c r="I91" s="217" t="str">
        <f t="shared" si="20"/>
        <v xml:space="preserve"> </v>
      </c>
      <c r="J91" s="217" t="str">
        <f t="shared" si="20"/>
        <v xml:space="preserve"> </v>
      </c>
      <c r="K91" s="217" t="str">
        <f t="shared" si="20"/>
        <v xml:space="preserve"> </v>
      </c>
      <c r="L91" s="217" t="str">
        <f t="shared" si="20"/>
        <v xml:space="preserve"> </v>
      </c>
      <c r="M91" s="217" t="str">
        <f t="shared" si="20"/>
        <v xml:space="preserve"> </v>
      </c>
      <c r="N91" s="217" t="str">
        <f t="shared" si="20"/>
        <v xml:space="preserve"> </v>
      </c>
      <c r="O91" s="217" t="str">
        <f t="shared" si="20"/>
        <v xml:space="preserve"> </v>
      </c>
      <c r="P91" s="217" t="str">
        <f t="shared" si="20"/>
        <v xml:space="preserve"> </v>
      </c>
      <c r="Q91" s="217" t="str">
        <f t="shared" si="20"/>
        <v xml:space="preserve"> </v>
      </c>
      <c r="R91" s="217" t="str">
        <f t="shared" si="20"/>
        <v xml:space="preserve"> </v>
      </c>
    </row>
    <row r="92" spans="2:18" x14ac:dyDescent="0.2">
      <c r="B92" s="218"/>
      <c r="C92" s="214" t="s">
        <v>143</v>
      </c>
      <c r="D92" s="215"/>
      <c r="E92" s="215"/>
      <c r="F92" s="215"/>
      <c r="G92" s="215"/>
      <c r="H92" s="215"/>
      <c r="I92" s="215"/>
      <c r="J92" s="215"/>
      <c r="K92" s="215"/>
      <c r="L92" s="215"/>
      <c r="M92" s="215"/>
      <c r="N92" s="215"/>
      <c r="O92" s="215"/>
      <c r="P92" s="215"/>
      <c r="Q92" s="215"/>
      <c r="R92" s="215"/>
    </row>
    <row r="93" spans="2:18" x14ac:dyDescent="0.2">
      <c r="B93" s="218"/>
      <c r="C93" s="214" t="s">
        <v>143</v>
      </c>
      <c r="D93" s="215"/>
      <c r="E93" s="215"/>
      <c r="F93" s="215"/>
      <c r="G93" s="215"/>
      <c r="H93" s="215"/>
      <c r="I93" s="215"/>
      <c r="J93" s="215"/>
      <c r="K93" s="215"/>
      <c r="L93" s="215"/>
      <c r="M93" s="215"/>
      <c r="N93" s="215"/>
      <c r="O93" s="215"/>
      <c r="P93" s="215"/>
      <c r="Q93" s="215"/>
      <c r="R93" s="215"/>
    </row>
    <row r="94" spans="2:18" x14ac:dyDescent="0.2">
      <c r="B94" s="218"/>
      <c r="C94" s="214" t="s">
        <v>143</v>
      </c>
      <c r="D94" s="215"/>
      <c r="E94" s="215"/>
      <c r="F94" s="215"/>
      <c r="G94" s="215"/>
      <c r="H94" s="215"/>
      <c r="I94" s="215"/>
      <c r="J94" s="215"/>
      <c r="K94" s="215"/>
      <c r="L94" s="215"/>
      <c r="M94" s="215"/>
      <c r="N94" s="215"/>
      <c r="O94" s="215"/>
      <c r="P94" s="215"/>
      <c r="Q94" s="215"/>
      <c r="R94" s="215"/>
    </row>
    <row r="95" spans="2:18" x14ac:dyDescent="0.2">
      <c r="B95" s="210">
        <v>5</v>
      </c>
      <c r="C95" s="216" t="s">
        <v>143</v>
      </c>
      <c r="D95" s="217" t="str">
        <f>IF(COUNTIF(D92:D94,"A")&gt;=1,"C",IF(COUNTIF(D92:D94,"A")&gt;0,"P"," "))</f>
        <v xml:space="preserve"> </v>
      </c>
      <c r="E95" s="217" t="str">
        <f t="shared" ref="E95:R95" si="21">IF(COUNTIF(E92:E94,"A")&gt;=1,"C",IF(COUNTIF(E92:E94,"A")&gt;0,"P"," "))</f>
        <v xml:space="preserve"> </v>
      </c>
      <c r="F95" s="217" t="str">
        <f t="shared" si="21"/>
        <v xml:space="preserve"> </v>
      </c>
      <c r="G95" s="217" t="str">
        <f t="shared" si="21"/>
        <v xml:space="preserve"> </v>
      </c>
      <c r="H95" s="217" t="str">
        <f t="shared" si="21"/>
        <v xml:space="preserve"> </v>
      </c>
      <c r="I95" s="217" t="str">
        <f t="shared" si="21"/>
        <v xml:space="preserve"> </v>
      </c>
      <c r="J95" s="217" t="str">
        <f t="shared" si="21"/>
        <v xml:space="preserve"> </v>
      </c>
      <c r="K95" s="217" t="str">
        <f t="shared" si="21"/>
        <v xml:space="preserve"> </v>
      </c>
      <c r="L95" s="217" t="str">
        <f t="shared" si="21"/>
        <v xml:space="preserve"> </v>
      </c>
      <c r="M95" s="217" t="str">
        <f t="shared" si="21"/>
        <v xml:space="preserve"> </v>
      </c>
      <c r="N95" s="217" t="str">
        <f t="shared" si="21"/>
        <v xml:space="preserve"> </v>
      </c>
      <c r="O95" s="217" t="str">
        <f t="shared" si="21"/>
        <v xml:space="preserve"> </v>
      </c>
      <c r="P95" s="217" t="str">
        <f t="shared" si="21"/>
        <v xml:space="preserve"> </v>
      </c>
      <c r="Q95" s="217" t="str">
        <f t="shared" si="21"/>
        <v xml:space="preserve"> </v>
      </c>
      <c r="R95" s="217" t="str">
        <f t="shared" si="21"/>
        <v xml:space="preserve"> </v>
      </c>
    </row>
    <row r="96" spans="2:18" x14ac:dyDescent="0.2">
      <c r="B96" s="218"/>
      <c r="C96" s="214" t="s">
        <v>143</v>
      </c>
      <c r="D96" s="215"/>
      <c r="E96" s="215"/>
      <c r="F96" s="215"/>
      <c r="G96" s="215"/>
      <c r="H96" s="215"/>
      <c r="I96" s="215"/>
      <c r="J96" s="215"/>
      <c r="K96" s="215"/>
      <c r="L96" s="215"/>
      <c r="M96" s="215"/>
      <c r="N96" s="215"/>
      <c r="O96" s="215"/>
      <c r="P96" s="215"/>
      <c r="Q96" s="215"/>
      <c r="R96" s="215"/>
    </row>
    <row r="97" spans="2:18" x14ac:dyDescent="0.2">
      <c r="B97" s="218"/>
      <c r="C97" s="214" t="s">
        <v>143</v>
      </c>
      <c r="D97" s="215"/>
      <c r="E97" s="215"/>
      <c r="F97" s="215"/>
      <c r="G97" s="215"/>
      <c r="H97" s="215"/>
      <c r="I97" s="215"/>
      <c r="J97" s="215"/>
      <c r="K97" s="215"/>
      <c r="L97" s="215"/>
      <c r="M97" s="215"/>
      <c r="N97" s="215"/>
      <c r="O97" s="215"/>
      <c r="P97" s="215"/>
      <c r="Q97" s="215"/>
      <c r="R97" s="215"/>
    </row>
    <row r="98" spans="2:18" x14ac:dyDescent="0.2">
      <c r="B98" s="218"/>
      <c r="C98" s="214" t="s">
        <v>143</v>
      </c>
      <c r="D98" s="215"/>
      <c r="E98" s="215"/>
      <c r="F98" s="215"/>
      <c r="G98" s="215"/>
      <c r="H98" s="215"/>
      <c r="I98" s="215"/>
      <c r="J98" s="215"/>
      <c r="K98" s="215"/>
      <c r="L98" s="215"/>
      <c r="M98" s="215"/>
      <c r="N98" s="215"/>
      <c r="O98" s="215"/>
      <c r="P98" s="215"/>
      <c r="Q98" s="215"/>
      <c r="R98" s="215"/>
    </row>
    <row r="99" spans="2:18" ht="0.75" customHeight="1" thickBot="1" x14ac:dyDescent="0.25">
      <c r="B99" s="210"/>
      <c r="C99" s="210"/>
      <c r="D99" s="217" t="str">
        <f>IF(COUNTIF(D96:D98,"A")&gt;=1,"C",IF(COUNTIF(D96:D98,"A")&gt;0,"P"," "))</f>
        <v xml:space="preserve"> </v>
      </c>
      <c r="E99" s="217" t="str">
        <f t="shared" ref="E99:R99" si="22">IF(COUNTIF(E96:E98,"A")&gt;=1,"C",IF(COUNTIF(E96:E98,"A")&gt;0,"P"," "))</f>
        <v xml:space="preserve"> </v>
      </c>
      <c r="F99" s="217" t="str">
        <f t="shared" si="22"/>
        <v xml:space="preserve"> </v>
      </c>
      <c r="G99" s="217" t="str">
        <f t="shared" si="22"/>
        <v xml:space="preserve"> </v>
      </c>
      <c r="H99" s="217" t="str">
        <f t="shared" si="22"/>
        <v xml:space="preserve"> </v>
      </c>
      <c r="I99" s="217" t="str">
        <f t="shared" si="22"/>
        <v xml:space="preserve"> </v>
      </c>
      <c r="J99" s="217" t="str">
        <f t="shared" si="22"/>
        <v xml:space="preserve"> </v>
      </c>
      <c r="K99" s="217" t="str">
        <f t="shared" si="22"/>
        <v xml:space="preserve"> </v>
      </c>
      <c r="L99" s="217" t="str">
        <f t="shared" si="22"/>
        <v xml:space="preserve"> </v>
      </c>
      <c r="M99" s="217" t="str">
        <f t="shared" si="22"/>
        <v xml:space="preserve"> </v>
      </c>
      <c r="N99" s="217" t="str">
        <f t="shared" si="22"/>
        <v xml:space="preserve"> </v>
      </c>
      <c r="O99" s="217" t="str">
        <f t="shared" si="22"/>
        <v xml:space="preserve"> </v>
      </c>
      <c r="P99" s="217" t="str">
        <f t="shared" si="22"/>
        <v xml:space="preserve"> </v>
      </c>
      <c r="Q99" s="217" t="str">
        <f t="shared" si="22"/>
        <v xml:space="preserve"> </v>
      </c>
      <c r="R99" s="217" t="str">
        <f t="shared" si="22"/>
        <v xml:space="preserve"> </v>
      </c>
    </row>
    <row r="100" spans="2:18" ht="13.5" thickBot="1" x14ac:dyDescent="0.25">
      <c r="B100" s="210"/>
      <c r="C100" s="176" t="s">
        <v>28</v>
      </c>
      <c r="D100" s="223" t="str">
        <f>IF(COUNTIF(D83:D99,"C")&gt;4,"C",IF(COUNTIF(D83:D99,"C")&gt;0,"P"," "))</f>
        <v xml:space="preserve"> </v>
      </c>
      <c r="E100" s="223" t="str">
        <f t="shared" ref="E100:R100" si="23">IF(COUNTIF(E83:E99,"C")&gt;4,"C",IF(COUNTIF(E83:E99,"C")&gt;0,"P"," "))</f>
        <v xml:space="preserve"> </v>
      </c>
      <c r="F100" s="223" t="str">
        <f t="shared" si="23"/>
        <v xml:space="preserve"> </v>
      </c>
      <c r="G100" s="223" t="str">
        <f t="shared" si="23"/>
        <v xml:space="preserve"> </v>
      </c>
      <c r="H100" s="223" t="str">
        <f t="shared" si="23"/>
        <v xml:space="preserve"> </v>
      </c>
      <c r="I100" s="223" t="str">
        <f t="shared" si="23"/>
        <v xml:space="preserve"> </v>
      </c>
      <c r="J100" s="223" t="str">
        <f t="shared" si="23"/>
        <v xml:space="preserve"> </v>
      </c>
      <c r="K100" s="223" t="str">
        <f t="shared" si="23"/>
        <v xml:space="preserve"> </v>
      </c>
      <c r="L100" s="223" t="str">
        <f t="shared" si="23"/>
        <v xml:space="preserve"> </v>
      </c>
      <c r="M100" s="223" t="str">
        <f t="shared" si="23"/>
        <v xml:space="preserve"> </v>
      </c>
      <c r="N100" s="223" t="str">
        <f t="shared" si="23"/>
        <v xml:space="preserve"> </v>
      </c>
      <c r="O100" s="223" t="str">
        <f t="shared" si="23"/>
        <v xml:space="preserve"> </v>
      </c>
      <c r="P100" s="223" t="str">
        <f t="shared" si="23"/>
        <v xml:space="preserve"> </v>
      </c>
      <c r="Q100" s="223" t="str">
        <f t="shared" si="23"/>
        <v xml:space="preserve"> </v>
      </c>
      <c r="R100" s="223" t="str">
        <f t="shared" si="23"/>
        <v xml:space="preserve"> </v>
      </c>
    </row>
    <row r="102" spans="2:18" ht="15" x14ac:dyDescent="0.25">
      <c r="B102" s="207" t="s">
        <v>142</v>
      </c>
      <c r="C102" s="208"/>
      <c r="D102" s="455"/>
      <c r="E102" s="456"/>
      <c r="F102" s="456"/>
      <c r="G102" s="456"/>
      <c r="H102" s="456"/>
      <c r="I102" s="456"/>
      <c r="J102" s="456"/>
      <c r="K102" s="456"/>
      <c r="L102" s="456"/>
      <c r="M102" s="456"/>
      <c r="N102" s="456"/>
      <c r="O102" s="456"/>
      <c r="P102" s="456"/>
      <c r="Q102" s="456"/>
      <c r="R102" s="456"/>
    </row>
    <row r="103" spans="2:18" x14ac:dyDescent="0.2">
      <c r="B103" s="210">
        <v>1</v>
      </c>
      <c r="C103" s="211" t="s">
        <v>143</v>
      </c>
      <c r="D103" s="212"/>
      <c r="E103" s="212"/>
      <c r="F103" s="212"/>
      <c r="G103" s="212"/>
      <c r="H103" s="212"/>
      <c r="I103" s="212"/>
      <c r="J103" s="212"/>
      <c r="K103" s="212"/>
      <c r="L103" s="212"/>
      <c r="M103" s="212"/>
      <c r="N103" s="212"/>
      <c r="O103" s="212"/>
      <c r="P103" s="212"/>
      <c r="Q103" s="212"/>
      <c r="R103" s="212"/>
    </row>
    <row r="104" spans="2:18" x14ac:dyDescent="0.2">
      <c r="B104" s="213"/>
      <c r="C104" s="214" t="s">
        <v>143</v>
      </c>
      <c r="D104" s="215"/>
      <c r="E104" s="215"/>
      <c r="F104" s="215"/>
      <c r="G104" s="215"/>
      <c r="H104" s="215"/>
      <c r="I104" s="215"/>
      <c r="J104" s="215"/>
      <c r="K104" s="215"/>
      <c r="L104" s="215"/>
      <c r="M104" s="215"/>
      <c r="N104" s="215"/>
      <c r="O104" s="215"/>
      <c r="P104" s="215"/>
      <c r="Q104" s="215"/>
      <c r="R104" s="215"/>
    </row>
    <row r="105" spans="2:18" x14ac:dyDescent="0.2">
      <c r="B105" s="213"/>
      <c r="C105" s="214" t="s">
        <v>143</v>
      </c>
      <c r="D105" s="215"/>
      <c r="E105" s="215"/>
      <c r="F105" s="215"/>
      <c r="G105" s="215"/>
      <c r="H105" s="215"/>
      <c r="I105" s="215"/>
      <c r="J105" s="215"/>
      <c r="K105" s="215"/>
      <c r="L105" s="215"/>
      <c r="M105" s="215"/>
      <c r="N105" s="215"/>
      <c r="O105" s="215"/>
      <c r="P105" s="215"/>
      <c r="Q105" s="215"/>
      <c r="R105" s="215"/>
    </row>
    <row r="106" spans="2:18" x14ac:dyDescent="0.2">
      <c r="B106" s="213"/>
      <c r="C106" s="214" t="s">
        <v>143</v>
      </c>
      <c r="D106" s="215"/>
      <c r="E106" s="215"/>
      <c r="F106" s="215"/>
      <c r="G106" s="215"/>
      <c r="H106" s="215"/>
      <c r="I106" s="215"/>
      <c r="J106" s="215"/>
      <c r="K106" s="215"/>
      <c r="L106" s="215"/>
      <c r="M106" s="215"/>
      <c r="N106" s="215"/>
      <c r="O106" s="215"/>
      <c r="P106" s="215"/>
      <c r="Q106" s="215"/>
      <c r="R106" s="215"/>
    </row>
    <row r="107" spans="2:18" x14ac:dyDescent="0.2">
      <c r="B107" s="210">
        <v>2</v>
      </c>
      <c r="C107" s="216" t="s">
        <v>143</v>
      </c>
      <c r="D107" s="217" t="str">
        <f>IF(COUNTIF(D104:D106,"A")&gt;=1,"C",IF(COUNTIF(D104:D106,"A")&gt;0,"P"," "))</f>
        <v xml:space="preserve"> </v>
      </c>
      <c r="E107" s="217" t="str">
        <f t="shared" ref="E107:R107" si="24">IF(COUNTIF(E104:E106,"A")&gt;=1,"C",IF(COUNTIF(E104:E106,"A")&gt;0,"P"," "))</f>
        <v xml:space="preserve"> </v>
      </c>
      <c r="F107" s="217" t="str">
        <f t="shared" si="24"/>
        <v xml:space="preserve"> </v>
      </c>
      <c r="G107" s="217" t="str">
        <f t="shared" si="24"/>
        <v xml:space="preserve"> </v>
      </c>
      <c r="H107" s="217" t="str">
        <f t="shared" si="24"/>
        <v xml:space="preserve"> </v>
      </c>
      <c r="I107" s="217" t="str">
        <f t="shared" si="24"/>
        <v xml:space="preserve"> </v>
      </c>
      <c r="J107" s="217" t="str">
        <f t="shared" si="24"/>
        <v xml:space="preserve"> </v>
      </c>
      <c r="K107" s="217" t="str">
        <f t="shared" si="24"/>
        <v xml:space="preserve"> </v>
      </c>
      <c r="L107" s="217" t="str">
        <f t="shared" si="24"/>
        <v xml:space="preserve"> </v>
      </c>
      <c r="M107" s="217" t="str">
        <f t="shared" si="24"/>
        <v xml:space="preserve"> </v>
      </c>
      <c r="N107" s="217" t="str">
        <f t="shared" si="24"/>
        <v xml:space="preserve"> </v>
      </c>
      <c r="O107" s="217" t="str">
        <f t="shared" si="24"/>
        <v xml:space="preserve"> </v>
      </c>
      <c r="P107" s="217" t="str">
        <f t="shared" si="24"/>
        <v xml:space="preserve"> </v>
      </c>
      <c r="Q107" s="217" t="str">
        <f t="shared" si="24"/>
        <v xml:space="preserve"> </v>
      </c>
      <c r="R107" s="217" t="str">
        <f t="shared" si="24"/>
        <v xml:space="preserve"> </v>
      </c>
    </row>
    <row r="108" spans="2:18" x14ac:dyDescent="0.2">
      <c r="B108" s="218"/>
      <c r="C108" s="214" t="s">
        <v>143</v>
      </c>
      <c r="D108" s="215"/>
      <c r="E108" s="215"/>
      <c r="F108" s="215"/>
      <c r="G108" s="215"/>
      <c r="H108" s="215"/>
      <c r="I108" s="215"/>
      <c r="J108" s="215"/>
      <c r="K108" s="215"/>
      <c r="L108" s="215"/>
      <c r="M108" s="215"/>
      <c r="N108" s="215"/>
      <c r="O108" s="215"/>
      <c r="P108" s="215"/>
      <c r="Q108" s="215"/>
      <c r="R108" s="215"/>
    </row>
    <row r="109" spans="2:18" x14ac:dyDescent="0.2">
      <c r="B109" s="218"/>
      <c r="C109" s="214" t="s">
        <v>143</v>
      </c>
      <c r="D109" s="215"/>
      <c r="E109" s="215"/>
      <c r="F109" s="215"/>
      <c r="G109" s="215"/>
      <c r="H109" s="215"/>
      <c r="I109" s="215"/>
      <c r="J109" s="215"/>
      <c r="K109" s="215"/>
      <c r="L109" s="215"/>
      <c r="M109" s="215"/>
      <c r="N109" s="215"/>
      <c r="O109" s="215"/>
      <c r="P109" s="215"/>
      <c r="Q109" s="215"/>
      <c r="R109" s="215"/>
    </row>
    <row r="110" spans="2:18" x14ac:dyDescent="0.2">
      <c r="B110" s="218"/>
      <c r="C110" s="214" t="s">
        <v>143</v>
      </c>
      <c r="D110" s="215"/>
      <c r="E110" s="215"/>
      <c r="F110" s="215"/>
      <c r="G110" s="215"/>
      <c r="H110" s="215"/>
      <c r="I110" s="215"/>
      <c r="J110" s="215"/>
      <c r="K110" s="215"/>
      <c r="L110" s="215"/>
      <c r="M110" s="215"/>
      <c r="N110" s="215"/>
      <c r="O110" s="215"/>
      <c r="P110" s="215"/>
      <c r="Q110" s="215"/>
      <c r="R110" s="215"/>
    </row>
    <row r="111" spans="2:18" x14ac:dyDescent="0.2">
      <c r="B111" s="210">
        <v>3</v>
      </c>
      <c r="C111" s="216" t="s">
        <v>143</v>
      </c>
      <c r="D111" s="217" t="str">
        <f>IF(COUNTIF(D108:D110,"A")&gt;=1,"C",IF(COUNTIF(D108:D110,"A")&gt;0,"P"," "))</f>
        <v xml:space="preserve"> </v>
      </c>
      <c r="E111" s="217" t="str">
        <f t="shared" ref="E111:R111" si="25">IF(COUNTIF(E108:E110,"A")&gt;=1,"C",IF(COUNTIF(E108:E110,"A")&gt;0,"P"," "))</f>
        <v xml:space="preserve"> </v>
      </c>
      <c r="F111" s="217" t="str">
        <f t="shared" si="25"/>
        <v xml:space="preserve"> </v>
      </c>
      <c r="G111" s="217" t="str">
        <f t="shared" si="25"/>
        <v xml:space="preserve"> </v>
      </c>
      <c r="H111" s="217" t="str">
        <f t="shared" si="25"/>
        <v xml:space="preserve"> </v>
      </c>
      <c r="I111" s="217" t="str">
        <f t="shared" si="25"/>
        <v xml:space="preserve"> </v>
      </c>
      <c r="J111" s="217" t="str">
        <f t="shared" si="25"/>
        <v xml:space="preserve"> </v>
      </c>
      <c r="K111" s="217" t="str">
        <f t="shared" si="25"/>
        <v xml:space="preserve"> </v>
      </c>
      <c r="L111" s="217" t="str">
        <f t="shared" si="25"/>
        <v xml:space="preserve"> </v>
      </c>
      <c r="M111" s="217" t="str">
        <f t="shared" si="25"/>
        <v xml:space="preserve"> </v>
      </c>
      <c r="N111" s="217" t="str">
        <f t="shared" si="25"/>
        <v xml:space="preserve"> </v>
      </c>
      <c r="O111" s="217" t="str">
        <f t="shared" si="25"/>
        <v xml:space="preserve"> </v>
      </c>
      <c r="P111" s="217" t="str">
        <f t="shared" si="25"/>
        <v xml:space="preserve"> </v>
      </c>
      <c r="Q111" s="217" t="str">
        <f t="shared" si="25"/>
        <v xml:space="preserve"> </v>
      </c>
      <c r="R111" s="217" t="str">
        <f t="shared" si="25"/>
        <v xml:space="preserve"> </v>
      </c>
    </row>
    <row r="112" spans="2:18" x14ac:dyDescent="0.2">
      <c r="B112" s="218"/>
      <c r="C112" s="214" t="s">
        <v>143</v>
      </c>
      <c r="D112" s="215"/>
      <c r="E112" s="215"/>
      <c r="F112" s="215"/>
      <c r="G112" s="215"/>
      <c r="H112" s="215"/>
      <c r="I112" s="215"/>
      <c r="J112" s="215"/>
      <c r="K112" s="215"/>
      <c r="L112" s="215"/>
      <c r="M112" s="215"/>
      <c r="N112" s="215"/>
      <c r="O112" s="215"/>
      <c r="P112" s="215"/>
      <c r="Q112" s="215"/>
      <c r="R112" s="215"/>
    </row>
    <row r="113" spans="2:18" x14ac:dyDescent="0.2">
      <c r="B113" s="218"/>
      <c r="C113" s="214" t="s">
        <v>143</v>
      </c>
      <c r="D113" s="215"/>
      <c r="E113" s="215"/>
      <c r="F113" s="215"/>
      <c r="G113" s="215"/>
      <c r="H113" s="215"/>
      <c r="I113" s="215"/>
      <c r="J113" s="215"/>
      <c r="K113" s="215"/>
      <c r="L113" s="215"/>
      <c r="M113" s="215"/>
      <c r="N113" s="215"/>
      <c r="O113" s="215"/>
      <c r="P113" s="215"/>
      <c r="Q113" s="215"/>
      <c r="R113" s="215"/>
    </row>
    <row r="114" spans="2:18" x14ac:dyDescent="0.2">
      <c r="B114" s="218"/>
      <c r="C114" s="214" t="s">
        <v>143</v>
      </c>
      <c r="D114" s="215"/>
      <c r="E114" s="215"/>
      <c r="F114" s="215"/>
      <c r="G114" s="215"/>
      <c r="H114" s="215"/>
      <c r="I114" s="215"/>
      <c r="J114" s="215"/>
      <c r="K114" s="215"/>
      <c r="L114" s="215"/>
      <c r="M114" s="215"/>
      <c r="N114" s="215"/>
      <c r="O114" s="215"/>
      <c r="P114" s="215"/>
      <c r="Q114" s="215"/>
      <c r="R114" s="215"/>
    </row>
    <row r="115" spans="2:18" x14ac:dyDescent="0.2">
      <c r="B115" s="210">
        <v>4</v>
      </c>
      <c r="C115" s="216" t="s">
        <v>143</v>
      </c>
      <c r="D115" s="217" t="str">
        <f>IF(COUNTIF(D112:D114,"A")&gt;=1,"C",IF(COUNTIF(D112:D114,"A")&gt;0,"P"," "))</f>
        <v xml:space="preserve"> </v>
      </c>
      <c r="E115" s="217" t="str">
        <f t="shared" ref="E115:R115" si="26">IF(COUNTIF(E112:E114,"A")&gt;=1,"C",IF(COUNTIF(E112:E114,"A")&gt;0,"P"," "))</f>
        <v xml:space="preserve"> </v>
      </c>
      <c r="F115" s="217" t="str">
        <f t="shared" si="26"/>
        <v xml:space="preserve"> </v>
      </c>
      <c r="G115" s="217" t="str">
        <f t="shared" si="26"/>
        <v xml:space="preserve"> </v>
      </c>
      <c r="H115" s="217" t="str">
        <f t="shared" si="26"/>
        <v xml:space="preserve"> </v>
      </c>
      <c r="I115" s="217" t="str">
        <f t="shared" si="26"/>
        <v xml:space="preserve"> </v>
      </c>
      <c r="J115" s="217" t="str">
        <f t="shared" si="26"/>
        <v xml:space="preserve"> </v>
      </c>
      <c r="K115" s="217" t="str">
        <f t="shared" si="26"/>
        <v xml:space="preserve"> </v>
      </c>
      <c r="L115" s="217" t="str">
        <f t="shared" si="26"/>
        <v xml:space="preserve"> </v>
      </c>
      <c r="M115" s="217" t="str">
        <f t="shared" si="26"/>
        <v xml:space="preserve"> </v>
      </c>
      <c r="N115" s="217" t="str">
        <f t="shared" si="26"/>
        <v xml:space="preserve"> </v>
      </c>
      <c r="O115" s="217" t="str">
        <f t="shared" si="26"/>
        <v xml:space="preserve"> </v>
      </c>
      <c r="P115" s="217" t="str">
        <f t="shared" si="26"/>
        <v xml:space="preserve"> </v>
      </c>
      <c r="Q115" s="217" t="str">
        <f t="shared" si="26"/>
        <v xml:space="preserve"> </v>
      </c>
      <c r="R115" s="217" t="str">
        <f t="shared" si="26"/>
        <v xml:space="preserve"> </v>
      </c>
    </row>
    <row r="116" spans="2:18" x14ac:dyDescent="0.2">
      <c r="B116" s="218"/>
      <c r="C116" s="214" t="s">
        <v>143</v>
      </c>
      <c r="D116" s="215"/>
      <c r="E116" s="215"/>
      <c r="F116" s="215"/>
      <c r="G116" s="215"/>
      <c r="H116" s="215"/>
      <c r="I116" s="215"/>
      <c r="J116" s="215"/>
      <c r="K116" s="215"/>
      <c r="L116" s="215"/>
      <c r="M116" s="215"/>
      <c r="N116" s="215"/>
      <c r="O116" s="215"/>
      <c r="P116" s="215"/>
      <c r="Q116" s="215"/>
      <c r="R116" s="215"/>
    </row>
    <row r="117" spans="2:18" x14ac:dyDescent="0.2">
      <c r="B117" s="218"/>
      <c r="C117" s="214" t="s">
        <v>143</v>
      </c>
      <c r="D117" s="215"/>
      <c r="E117" s="215"/>
      <c r="F117" s="215"/>
      <c r="G117" s="215"/>
      <c r="H117" s="215"/>
      <c r="I117" s="215"/>
      <c r="J117" s="215"/>
      <c r="K117" s="215"/>
      <c r="L117" s="215"/>
      <c r="M117" s="215"/>
      <c r="N117" s="215"/>
      <c r="O117" s="215"/>
      <c r="P117" s="215"/>
      <c r="Q117" s="215"/>
      <c r="R117" s="215"/>
    </row>
    <row r="118" spans="2:18" x14ac:dyDescent="0.2">
      <c r="B118" s="218"/>
      <c r="C118" s="214" t="s">
        <v>143</v>
      </c>
      <c r="D118" s="215"/>
      <c r="E118" s="215"/>
      <c r="F118" s="215"/>
      <c r="G118" s="215"/>
      <c r="H118" s="215"/>
      <c r="I118" s="215"/>
      <c r="J118" s="215"/>
      <c r="K118" s="215"/>
      <c r="L118" s="215"/>
      <c r="M118" s="215"/>
      <c r="N118" s="215"/>
      <c r="O118" s="215"/>
      <c r="P118" s="215"/>
      <c r="Q118" s="215"/>
      <c r="R118" s="215"/>
    </row>
    <row r="119" spans="2:18" x14ac:dyDescent="0.2">
      <c r="B119" s="210">
        <v>5</v>
      </c>
      <c r="C119" s="216" t="s">
        <v>143</v>
      </c>
      <c r="D119" s="217" t="str">
        <f>IF(COUNTIF(D116:D118,"A")&gt;=1,"C",IF(COUNTIF(D116:D118,"A")&gt;0,"P"," "))</f>
        <v xml:space="preserve"> </v>
      </c>
      <c r="E119" s="217" t="str">
        <f t="shared" ref="E119:R119" si="27">IF(COUNTIF(E116:E118,"A")&gt;=1,"C",IF(COUNTIF(E116:E118,"A")&gt;0,"P"," "))</f>
        <v xml:space="preserve"> </v>
      </c>
      <c r="F119" s="217" t="str">
        <f t="shared" si="27"/>
        <v xml:space="preserve"> </v>
      </c>
      <c r="G119" s="217" t="str">
        <f t="shared" si="27"/>
        <v xml:space="preserve"> </v>
      </c>
      <c r="H119" s="217" t="str">
        <f t="shared" si="27"/>
        <v xml:space="preserve"> </v>
      </c>
      <c r="I119" s="217" t="str">
        <f t="shared" si="27"/>
        <v xml:space="preserve"> </v>
      </c>
      <c r="J119" s="217" t="str">
        <f t="shared" si="27"/>
        <v xml:space="preserve"> </v>
      </c>
      <c r="K119" s="217" t="str">
        <f t="shared" si="27"/>
        <v xml:space="preserve"> </v>
      </c>
      <c r="L119" s="217" t="str">
        <f t="shared" si="27"/>
        <v xml:space="preserve"> </v>
      </c>
      <c r="M119" s="217" t="str">
        <f t="shared" si="27"/>
        <v xml:space="preserve"> </v>
      </c>
      <c r="N119" s="217" t="str">
        <f t="shared" si="27"/>
        <v xml:space="preserve"> </v>
      </c>
      <c r="O119" s="217" t="str">
        <f t="shared" si="27"/>
        <v xml:space="preserve"> </v>
      </c>
      <c r="P119" s="217" t="str">
        <f t="shared" si="27"/>
        <v xml:space="preserve"> </v>
      </c>
      <c r="Q119" s="217" t="str">
        <f t="shared" si="27"/>
        <v xml:space="preserve"> </v>
      </c>
      <c r="R119" s="217" t="str">
        <f t="shared" si="27"/>
        <v xml:space="preserve"> </v>
      </c>
    </row>
    <row r="120" spans="2:18" x14ac:dyDescent="0.2">
      <c r="B120" s="218"/>
      <c r="C120" s="214" t="s">
        <v>143</v>
      </c>
      <c r="D120" s="215"/>
      <c r="E120" s="215"/>
      <c r="F120" s="215"/>
      <c r="G120" s="215"/>
      <c r="H120" s="215"/>
      <c r="I120" s="215"/>
      <c r="J120" s="215"/>
      <c r="K120" s="215"/>
      <c r="L120" s="215"/>
      <c r="M120" s="215"/>
      <c r="N120" s="215"/>
      <c r="O120" s="215"/>
      <c r="P120" s="215"/>
      <c r="Q120" s="215"/>
      <c r="R120" s="215"/>
    </row>
    <row r="121" spans="2:18" x14ac:dyDescent="0.2">
      <c r="B121" s="218"/>
      <c r="C121" s="214" t="s">
        <v>143</v>
      </c>
      <c r="D121" s="215"/>
      <c r="E121" s="215"/>
      <c r="F121" s="215"/>
      <c r="G121" s="215"/>
      <c r="H121" s="215"/>
      <c r="I121" s="215"/>
      <c r="J121" s="215"/>
      <c r="K121" s="215"/>
      <c r="L121" s="215"/>
      <c r="M121" s="215"/>
      <c r="N121" s="215"/>
      <c r="O121" s="215"/>
      <c r="P121" s="215"/>
      <c r="Q121" s="215"/>
      <c r="R121" s="215"/>
    </row>
    <row r="122" spans="2:18" x14ac:dyDescent="0.2">
      <c r="B122" s="218"/>
      <c r="C122" s="214" t="s">
        <v>143</v>
      </c>
      <c r="D122" s="215"/>
      <c r="E122" s="215"/>
      <c r="F122" s="215"/>
      <c r="G122" s="215"/>
      <c r="H122" s="215"/>
      <c r="I122" s="215"/>
      <c r="J122" s="215"/>
      <c r="K122" s="215"/>
      <c r="L122" s="215"/>
      <c r="M122" s="215"/>
      <c r="N122" s="215"/>
      <c r="O122" s="215"/>
      <c r="P122" s="215"/>
      <c r="Q122" s="215"/>
      <c r="R122" s="215"/>
    </row>
    <row r="123" spans="2:18" ht="0.75" customHeight="1" thickBot="1" x14ac:dyDescent="0.25">
      <c r="B123" s="210"/>
      <c r="C123" s="210"/>
      <c r="D123" s="217" t="str">
        <f>IF(COUNTIF(D120:D122,"A")&gt;=1,"C",IF(COUNTIF(D120:D122,"A")&gt;0,"P"," "))</f>
        <v xml:space="preserve"> </v>
      </c>
      <c r="E123" s="217" t="str">
        <f t="shared" ref="E123:R123" si="28">IF(COUNTIF(E120:E122,"A")&gt;=1,"C",IF(COUNTIF(E120:E122,"A")&gt;0,"P"," "))</f>
        <v xml:space="preserve"> </v>
      </c>
      <c r="F123" s="217" t="str">
        <f t="shared" si="28"/>
        <v xml:space="preserve"> </v>
      </c>
      <c r="G123" s="217" t="str">
        <f t="shared" si="28"/>
        <v xml:space="preserve"> </v>
      </c>
      <c r="H123" s="217" t="str">
        <f t="shared" si="28"/>
        <v xml:space="preserve"> </v>
      </c>
      <c r="I123" s="217" t="str">
        <f t="shared" si="28"/>
        <v xml:space="preserve"> </v>
      </c>
      <c r="J123" s="217" t="str">
        <f t="shared" si="28"/>
        <v xml:space="preserve"> </v>
      </c>
      <c r="K123" s="217" t="str">
        <f t="shared" si="28"/>
        <v xml:space="preserve"> </v>
      </c>
      <c r="L123" s="217" t="str">
        <f t="shared" si="28"/>
        <v xml:space="preserve"> </v>
      </c>
      <c r="M123" s="217" t="str">
        <f t="shared" si="28"/>
        <v xml:space="preserve"> </v>
      </c>
      <c r="N123" s="217" t="str">
        <f t="shared" si="28"/>
        <v xml:space="preserve"> </v>
      </c>
      <c r="O123" s="217" t="str">
        <f t="shared" si="28"/>
        <v xml:space="preserve"> </v>
      </c>
      <c r="P123" s="217" t="str">
        <f t="shared" si="28"/>
        <v xml:space="preserve"> </v>
      </c>
      <c r="Q123" s="217" t="str">
        <f t="shared" si="28"/>
        <v xml:space="preserve"> </v>
      </c>
      <c r="R123" s="217" t="str">
        <f t="shared" si="28"/>
        <v xml:space="preserve"> </v>
      </c>
    </row>
    <row r="124" spans="2:18" ht="13.5" thickBot="1" x14ac:dyDescent="0.25">
      <c r="B124" s="210"/>
      <c r="C124" s="176" t="s">
        <v>28</v>
      </c>
      <c r="D124" s="223" t="str">
        <f>IF(COUNTIF(D107:D123,"C")&gt;4,"C",IF(COUNTIF(D107:D123,"C")&gt;0,"P"," "))</f>
        <v xml:space="preserve"> </v>
      </c>
      <c r="E124" s="223" t="str">
        <f t="shared" ref="E124:R124" si="29">IF(COUNTIF(E107:E123,"C")&gt;4,"C",IF(COUNTIF(E107:E123,"C")&gt;0,"P"," "))</f>
        <v xml:space="preserve"> </v>
      </c>
      <c r="F124" s="223" t="str">
        <f t="shared" si="29"/>
        <v xml:space="preserve"> </v>
      </c>
      <c r="G124" s="223" t="str">
        <f t="shared" si="29"/>
        <v xml:space="preserve"> </v>
      </c>
      <c r="H124" s="223" t="str">
        <f t="shared" si="29"/>
        <v xml:space="preserve"> </v>
      </c>
      <c r="I124" s="223" t="str">
        <f t="shared" si="29"/>
        <v xml:space="preserve"> </v>
      </c>
      <c r="J124" s="223" t="str">
        <f t="shared" si="29"/>
        <v xml:space="preserve"> </v>
      </c>
      <c r="K124" s="223" t="str">
        <f t="shared" si="29"/>
        <v xml:space="preserve"> </v>
      </c>
      <c r="L124" s="223" t="str">
        <f t="shared" si="29"/>
        <v xml:space="preserve"> </v>
      </c>
      <c r="M124" s="223" t="str">
        <f t="shared" si="29"/>
        <v xml:space="preserve"> </v>
      </c>
      <c r="N124" s="223" t="str">
        <f t="shared" si="29"/>
        <v xml:space="preserve"> </v>
      </c>
      <c r="O124" s="223" t="str">
        <f t="shared" si="29"/>
        <v xml:space="preserve"> </v>
      </c>
      <c r="P124" s="223" t="str">
        <f t="shared" si="29"/>
        <v xml:space="preserve"> </v>
      </c>
      <c r="Q124" s="223" t="str">
        <f t="shared" si="29"/>
        <v xml:space="preserve"> </v>
      </c>
      <c r="R124" s="223" t="str">
        <f t="shared" si="29"/>
        <v xml:space="preserve"> </v>
      </c>
    </row>
    <row r="126" spans="2:18" ht="15" x14ac:dyDescent="0.25">
      <c r="B126" s="207" t="s">
        <v>142</v>
      </c>
      <c r="C126" s="208"/>
      <c r="D126" s="455"/>
      <c r="E126" s="456"/>
      <c r="F126" s="456"/>
      <c r="G126" s="456"/>
      <c r="H126" s="456"/>
      <c r="I126" s="456"/>
      <c r="J126" s="456"/>
      <c r="K126" s="456"/>
      <c r="L126" s="456"/>
      <c r="M126" s="456"/>
      <c r="N126" s="456"/>
      <c r="O126" s="456"/>
      <c r="P126" s="456"/>
      <c r="Q126" s="456"/>
      <c r="R126" s="456"/>
    </row>
    <row r="127" spans="2:18" x14ac:dyDescent="0.2">
      <c r="B127" s="210">
        <v>1</v>
      </c>
      <c r="C127" s="211" t="s">
        <v>143</v>
      </c>
      <c r="D127" s="212"/>
      <c r="E127" s="212"/>
      <c r="F127" s="212"/>
      <c r="G127" s="212"/>
      <c r="H127" s="212"/>
      <c r="I127" s="212"/>
      <c r="J127" s="212"/>
      <c r="K127" s="212"/>
      <c r="L127" s="212"/>
      <c r="M127" s="212"/>
      <c r="N127" s="212"/>
      <c r="O127" s="212"/>
      <c r="P127" s="212"/>
      <c r="Q127" s="212"/>
      <c r="R127" s="212"/>
    </row>
    <row r="128" spans="2:18" x14ac:dyDescent="0.2">
      <c r="B128" s="213"/>
      <c r="C128" s="214" t="s">
        <v>143</v>
      </c>
      <c r="D128" s="215"/>
      <c r="E128" s="215"/>
      <c r="F128" s="215"/>
      <c r="G128" s="215"/>
      <c r="H128" s="215"/>
      <c r="I128" s="215"/>
      <c r="J128" s="215"/>
      <c r="K128" s="215"/>
      <c r="L128" s="215"/>
      <c r="M128" s="215"/>
      <c r="N128" s="215"/>
      <c r="O128" s="215"/>
      <c r="P128" s="215"/>
      <c r="Q128" s="215"/>
      <c r="R128" s="215"/>
    </row>
    <row r="129" spans="2:18" x14ac:dyDescent="0.2">
      <c r="B129" s="213"/>
      <c r="C129" s="214" t="s">
        <v>143</v>
      </c>
      <c r="D129" s="215"/>
      <c r="E129" s="215"/>
      <c r="F129" s="215"/>
      <c r="G129" s="215"/>
      <c r="H129" s="215"/>
      <c r="I129" s="215"/>
      <c r="J129" s="215"/>
      <c r="K129" s="215"/>
      <c r="L129" s="215"/>
      <c r="M129" s="215"/>
      <c r="N129" s="215"/>
      <c r="O129" s="215"/>
      <c r="P129" s="215"/>
      <c r="Q129" s="215"/>
      <c r="R129" s="215"/>
    </row>
    <row r="130" spans="2:18" x14ac:dyDescent="0.2">
      <c r="B130" s="213"/>
      <c r="C130" s="214" t="s">
        <v>143</v>
      </c>
      <c r="D130" s="215"/>
      <c r="E130" s="215"/>
      <c r="F130" s="215"/>
      <c r="G130" s="215"/>
      <c r="H130" s="215"/>
      <c r="I130" s="215"/>
      <c r="J130" s="215"/>
      <c r="K130" s="215"/>
      <c r="L130" s="215"/>
      <c r="M130" s="215"/>
      <c r="N130" s="215"/>
      <c r="O130" s="215"/>
      <c r="P130" s="215"/>
      <c r="Q130" s="215"/>
      <c r="R130" s="215"/>
    </row>
    <row r="131" spans="2:18" x14ac:dyDescent="0.2">
      <c r="B131" s="210">
        <v>2</v>
      </c>
      <c r="C131" s="216" t="s">
        <v>143</v>
      </c>
      <c r="D131" s="217" t="str">
        <f>IF(COUNTIF(D128:D130,"A")&gt;=1,"C",IF(COUNTIF(D128:D130,"A")&gt;0,"P"," "))</f>
        <v xml:space="preserve"> </v>
      </c>
      <c r="E131" s="217" t="str">
        <f t="shared" ref="E131:R131" si="30">IF(COUNTIF(E128:E130,"A")&gt;=1,"C",IF(COUNTIF(E128:E130,"A")&gt;0,"P"," "))</f>
        <v xml:space="preserve"> </v>
      </c>
      <c r="F131" s="217" t="str">
        <f t="shared" si="30"/>
        <v xml:space="preserve"> </v>
      </c>
      <c r="G131" s="217" t="str">
        <f t="shared" si="30"/>
        <v xml:space="preserve"> </v>
      </c>
      <c r="H131" s="217" t="str">
        <f t="shared" si="30"/>
        <v xml:space="preserve"> </v>
      </c>
      <c r="I131" s="217" t="str">
        <f t="shared" si="30"/>
        <v xml:space="preserve"> </v>
      </c>
      <c r="J131" s="217" t="str">
        <f t="shared" si="30"/>
        <v xml:space="preserve"> </v>
      </c>
      <c r="K131" s="217" t="str">
        <f t="shared" si="30"/>
        <v xml:space="preserve"> </v>
      </c>
      <c r="L131" s="217" t="str">
        <f t="shared" si="30"/>
        <v xml:space="preserve"> </v>
      </c>
      <c r="M131" s="217" t="str">
        <f t="shared" si="30"/>
        <v xml:space="preserve"> </v>
      </c>
      <c r="N131" s="217" t="str">
        <f t="shared" si="30"/>
        <v xml:space="preserve"> </v>
      </c>
      <c r="O131" s="217" t="str">
        <f t="shared" si="30"/>
        <v xml:space="preserve"> </v>
      </c>
      <c r="P131" s="217" t="str">
        <f t="shared" si="30"/>
        <v xml:space="preserve"> </v>
      </c>
      <c r="Q131" s="217" t="str">
        <f t="shared" si="30"/>
        <v xml:space="preserve"> </v>
      </c>
      <c r="R131" s="217" t="str">
        <f t="shared" si="30"/>
        <v xml:space="preserve"> </v>
      </c>
    </row>
    <row r="132" spans="2:18" x14ac:dyDescent="0.2">
      <c r="B132" s="218"/>
      <c r="C132" s="214" t="s">
        <v>143</v>
      </c>
      <c r="D132" s="215"/>
      <c r="E132" s="215"/>
      <c r="F132" s="215"/>
      <c r="G132" s="215"/>
      <c r="H132" s="215"/>
      <c r="I132" s="215"/>
      <c r="J132" s="215"/>
      <c r="K132" s="215"/>
      <c r="L132" s="215"/>
      <c r="M132" s="215"/>
      <c r="N132" s="215"/>
      <c r="O132" s="215"/>
      <c r="P132" s="215"/>
      <c r="Q132" s="215"/>
      <c r="R132" s="215"/>
    </row>
    <row r="133" spans="2:18" x14ac:dyDescent="0.2">
      <c r="B133" s="218"/>
      <c r="C133" s="214" t="s">
        <v>143</v>
      </c>
      <c r="D133" s="215"/>
      <c r="E133" s="215"/>
      <c r="F133" s="215"/>
      <c r="G133" s="215"/>
      <c r="H133" s="215"/>
      <c r="I133" s="215"/>
      <c r="J133" s="215"/>
      <c r="K133" s="215"/>
      <c r="L133" s="215"/>
      <c r="M133" s="215"/>
      <c r="N133" s="215"/>
      <c r="O133" s="215"/>
      <c r="P133" s="215"/>
      <c r="Q133" s="215"/>
      <c r="R133" s="215"/>
    </row>
    <row r="134" spans="2:18" x14ac:dyDescent="0.2">
      <c r="B134" s="218"/>
      <c r="C134" s="214" t="s">
        <v>143</v>
      </c>
      <c r="D134" s="215"/>
      <c r="E134" s="215"/>
      <c r="F134" s="215"/>
      <c r="G134" s="215"/>
      <c r="H134" s="215"/>
      <c r="I134" s="215"/>
      <c r="J134" s="215"/>
      <c r="K134" s="215"/>
      <c r="L134" s="215"/>
      <c r="M134" s="215"/>
      <c r="N134" s="215"/>
      <c r="O134" s="215"/>
      <c r="P134" s="215"/>
      <c r="Q134" s="215"/>
      <c r="R134" s="215"/>
    </row>
    <row r="135" spans="2:18" x14ac:dyDescent="0.2">
      <c r="B135" s="210">
        <v>3</v>
      </c>
      <c r="C135" s="216" t="s">
        <v>143</v>
      </c>
      <c r="D135" s="217" t="str">
        <f>IF(COUNTIF(D132:D134,"A")&gt;=1,"C",IF(COUNTIF(D132:D134,"A")&gt;0,"P"," "))</f>
        <v xml:space="preserve"> </v>
      </c>
      <c r="E135" s="217" t="str">
        <f t="shared" ref="E135:R135" si="31">IF(COUNTIF(E132:E134,"A")&gt;=1,"C",IF(COUNTIF(E132:E134,"A")&gt;0,"P"," "))</f>
        <v xml:space="preserve"> </v>
      </c>
      <c r="F135" s="217" t="str">
        <f t="shared" si="31"/>
        <v xml:space="preserve"> </v>
      </c>
      <c r="G135" s="217" t="str">
        <f t="shared" si="31"/>
        <v xml:space="preserve"> </v>
      </c>
      <c r="H135" s="217" t="str">
        <f t="shared" si="31"/>
        <v xml:space="preserve"> </v>
      </c>
      <c r="I135" s="217" t="str">
        <f t="shared" si="31"/>
        <v xml:space="preserve"> </v>
      </c>
      <c r="J135" s="217" t="str">
        <f t="shared" si="31"/>
        <v xml:space="preserve"> </v>
      </c>
      <c r="K135" s="217" t="str">
        <f t="shared" si="31"/>
        <v xml:space="preserve"> </v>
      </c>
      <c r="L135" s="217" t="str">
        <f t="shared" si="31"/>
        <v xml:space="preserve"> </v>
      </c>
      <c r="M135" s="217" t="str">
        <f t="shared" si="31"/>
        <v xml:space="preserve"> </v>
      </c>
      <c r="N135" s="217" t="str">
        <f t="shared" si="31"/>
        <v xml:space="preserve"> </v>
      </c>
      <c r="O135" s="217" t="str">
        <f t="shared" si="31"/>
        <v xml:space="preserve"> </v>
      </c>
      <c r="P135" s="217" t="str">
        <f t="shared" si="31"/>
        <v xml:space="preserve"> </v>
      </c>
      <c r="Q135" s="217" t="str">
        <f t="shared" si="31"/>
        <v xml:space="preserve"> </v>
      </c>
      <c r="R135" s="217" t="str">
        <f t="shared" si="31"/>
        <v xml:space="preserve"> </v>
      </c>
    </row>
    <row r="136" spans="2:18" x14ac:dyDescent="0.2">
      <c r="B136" s="218"/>
      <c r="C136" s="214" t="s">
        <v>143</v>
      </c>
      <c r="D136" s="215"/>
      <c r="E136" s="215"/>
      <c r="F136" s="215"/>
      <c r="G136" s="215"/>
      <c r="H136" s="215"/>
      <c r="I136" s="215"/>
      <c r="J136" s="215"/>
      <c r="K136" s="215"/>
      <c r="L136" s="215"/>
      <c r="M136" s="215"/>
      <c r="N136" s="215"/>
      <c r="O136" s="215"/>
      <c r="P136" s="215"/>
      <c r="Q136" s="215"/>
      <c r="R136" s="215"/>
    </row>
    <row r="137" spans="2:18" x14ac:dyDescent="0.2">
      <c r="B137" s="218"/>
      <c r="C137" s="214" t="s">
        <v>143</v>
      </c>
      <c r="D137" s="215"/>
      <c r="E137" s="215"/>
      <c r="F137" s="215"/>
      <c r="G137" s="215"/>
      <c r="H137" s="215"/>
      <c r="I137" s="215"/>
      <c r="J137" s="215"/>
      <c r="K137" s="215"/>
      <c r="L137" s="215"/>
      <c r="M137" s="215"/>
      <c r="N137" s="215"/>
      <c r="O137" s="215"/>
      <c r="P137" s="215"/>
      <c r="Q137" s="215"/>
      <c r="R137" s="215"/>
    </row>
    <row r="138" spans="2:18" x14ac:dyDescent="0.2">
      <c r="B138" s="218"/>
      <c r="C138" s="214" t="s">
        <v>143</v>
      </c>
      <c r="D138" s="215"/>
      <c r="E138" s="215"/>
      <c r="F138" s="215"/>
      <c r="G138" s="215"/>
      <c r="H138" s="215"/>
      <c r="I138" s="215"/>
      <c r="J138" s="215"/>
      <c r="K138" s="215"/>
      <c r="L138" s="215"/>
      <c r="M138" s="215"/>
      <c r="N138" s="215"/>
      <c r="O138" s="215"/>
      <c r="P138" s="215"/>
      <c r="Q138" s="215"/>
      <c r="R138" s="215"/>
    </row>
    <row r="139" spans="2:18" x14ac:dyDescent="0.2">
      <c r="B139" s="210">
        <v>4</v>
      </c>
      <c r="C139" s="216" t="s">
        <v>143</v>
      </c>
      <c r="D139" s="217" t="str">
        <f>IF(COUNTIF(D136:D138,"A")&gt;=1,"C",IF(COUNTIF(D136:D138,"A")&gt;0,"P"," "))</f>
        <v xml:space="preserve"> </v>
      </c>
      <c r="E139" s="217" t="str">
        <f t="shared" ref="E139:R139" si="32">IF(COUNTIF(E136:E138,"A")&gt;=1,"C",IF(COUNTIF(E136:E138,"A")&gt;0,"P"," "))</f>
        <v xml:space="preserve"> </v>
      </c>
      <c r="F139" s="217" t="str">
        <f t="shared" si="32"/>
        <v xml:space="preserve"> </v>
      </c>
      <c r="G139" s="217" t="str">
        <f t="shared" si="32"/>
        <v xml:space="preserve"> </v>
      </c>
      <c r="H139" s="217" t="str">
        <f t="shared" si="32"/>
        <v xml:space="preserve"> </v>
      </c>
      <c r="I139" s="217" t="str">
        <f t="shared" si="32"/>
        <v xml:space="preserve"> </v>
      </c>
      <c r="J139" s="217" t="str">
        <f t="shared" si="32"/>
        <v xml:space="preserve"> </v>
      </c>
      <c r="K139" s="217" t="str">
        <f t="shared" si="32"/>
        <v xml:space="preserve"> </v>
      </c>
      <c r="L139" s="217" t="str">
        <f t="shared" si="32"/>
        <v xml:space="preserve"> </v>
      </c>
      <c r="M139" s="217" t="str">
        <f t="shared" si="32"/>
        <v xml:space="preserve"> </v>
      </c>
      <c r="N139" s="217" t="str">
        <f t="shared" si="32"/>
        <v xml:space="preserve"> </v>
      </c>
      <c r="O139" s="217" t="str">
        <f t="shared" si="32"/>
        <v xml:space="preserve"> </v>
      </c>
      <c r="P139" s="217" t="str">
        <f t="shared" si="32"/>
        <v xml:space="preserve"> </v>
      </c>
      <c r="Q139" s="217" t="str">
        <f t="shared" si="32"/>
        <v xml:space="preserve"> </v>
      </c>
      <c r="R139" s="217" t="str">
        <f t="shared" si="32"/>
        <v xml:space="preserve"> </v>
      </c>
    </row>
    <row r="140" spans="2:18" x14ac:dyDescent="0.2">
      <c r="B140" s="218"/>
      <c r="C140" s="214" t="s">
        <v>143</v>
      </c>
      <c r="D140" s="215"/>
      <c r="E140" s="215"/>
      <c r="F140" s="215"/>
      <c r="G140" s="215"/>
      <c r="H140" s="215"/>
      <c r="I140" s="215"/>
      <c r="J140" s="215"/>
      <c r="K140" s="215"/>
      <c r="L140" s="215"/>
      <c r="M140" s="215"/>
      <c r="N140" s="215"/>
      <c r="O140" s="215"/>
      <c r="P140" s="215"/>
      <c r="Q140" s="215"/>
      <c r="R140" s="215"/>
    </row>
    <row r="141" spans="2:18" x14ac:dyDescent="0.2">
      <c r="B141" s="218"/>
      <c r="C141" s="214" t="s">
        <v>143</v>
      </c>
      <c r="D141" s="215"/>
      <c r="E141" s="215"/>
      <c r="F141" s="215"/>
      <c r="G141" s="215"/>
      <c r="H141" s="215"/>
      <c r="I141" s="215"/>
      <c r="J141" s="215"/>
      <c r="K141" s="215"/>
      <c r="L141" s="215"/>
      <c r="M141" s="215"/>
      <c r="N141" s="215"/>
      <c r="O141" s="215"/>
      <c r="P141" s="215"/>
      <c r="Q141" s="215"/>
      <c r="R141" s="215"/>
    </row>
    <row r="142" spans="2:18" x14ac:dyDescent="0.2">
      <c r="B142" s="218"/>
      <c r="C142" s="214" t="s">
        <v>143</v>
      </c>
      <c r="D142" s="215"/>
      <c r="E142" s="215"/>
      <c r="F142" s="215"/>
      <c r="G142" s="215"/>
      <c r="H142" s="215"/>
      <c r="I142" s="215"/>
      <c r="J142" s="215"/>
      <c r="K142" s="215"/>
      <c r="L142" s="215"/>
      <c r="M142" s="215"/>
      <c r="N142" s="215"/>
      <c r="O142" s="215"/>
      <c r="P142" s="215"/>
      <c r="Q142" s="215"/>
      <c r="R142" s="215"/>
    </row>
    <row r="143" spans="2:18" x14ac:dyDescent="0.2">
      <c r="B143" s="210">
        <v>5</v>
      </c>
      <c r="C143" s="216" t="s">
        <v>143</v>
      </c>
      <c r="D143" s="217" t="str">
        <f>IF(COUNTIF(D140:D142,"A")&gt;=1,"C",IF(COUNTIF(D140:D142,"A")&gt;0,"P"," "))</f>
        <v xml:space="preserve"> </v>
      </c>
      <c r="E143" s="217" t="str">
        <f t="shared" ref="E143:R143" si="33">IF(COUNTIF(E140:E142,"A")&gt;=1,"C",IF(COUNTIF(E140:E142,"A")&gt;0,"P"," "))</f>
        <v xml:space="preserve"> </v>
      </c>
      <c r="F143" s="217" t="str">
        <f t="shared" si="33"/>
        <v xml:space="preserve"> </v>
      </c>
      <c r="G143" s="217" t="str">
        <f t="shared" si="33"/>
        <v xml:space="preserve"> </v>
      </c>
      <c r="H143" s="217" t="str">
        <f t="shared" si="33"/>
        <v xml:space="preserve"> </v>
      </c>
      <c r="I143" s="217" t="str">
        <f t="shared" si="33"/>
        <v xml:space="preserve"> </v>
      </c>
      <c r="J143" s="217" t="str">
        <f t="shared" si="33"/>
        <v xml:space="preserve"> </v>
      </c>
      <c r="K143" s="217" t="str">
        <f t="shared" si="33"/>
        <v xml:space="preserve"> </v>
      </c>
      <c r="L143" s="217" t="str">
        <f t="shared" si="33"/>
        <v xml:space="preserve"> </v>
      </c>
      <c r="M143" s="217" t="str">
        <f t="shared" si="33"/>
        <v xml:space="preserve"> </v>
      </c>
      <c r="N143" s="217" t="str">
        <f t="shared" si="33"/>
        <v xml:space="preserve"> </v>
      </c>
      <c r="O143" s="217" t="str">
        <f t="shared" si="33"/>
        <v xml:space="preserve"> </v>
      </c>
      <c r="P143" s="217" t="str">
        <f t="shared" si="33"/>
        <v xml:space="preserve"> </v>
      </c>
      <c r="Q143" s="217" t="str">
        <f t="shared" si="33"/>
        <v xml:space="preserve"> </v>
      </c>
      <c r="R143" s="217" t="str">
        <f t="shared" si="33"/>
        <v xml:space="preserve"> </v>
      </c>
    </row>
    <row r="144" spans="2:18" x14ac:dyDescent="0.2">
      <c r="B144" s="218"/>
      <c r="C144" s="214" t="s">
        <v>143</v>
      </c>
      <c r="D144" s="215"/>
      <c r="E144" s="215"/>
      <c r="F144" s="215"/>
      <c r="G144" s="215"/>
      <c r="H144" s="215"/>
      <c r="I144" s="215"/>
      <c r="J144" s="215"/>
      <c r="K144" s="215"/>
      <c r="L144" s="215"/>
      <c r="M144" s="215"/>
      <c r="N144" s="215"/>
      <c r="O144" s="215"/>
      <c r="P144" s="215"/>
      <c r="Q144" s="215"/>
      <c r="R144" s="215"/>
    </row>
    <row r="145" spans="2:18" x14ac:dyDescent="0.2">
      <c r="B145" s="218"/>
      <c r="C145" s="214" t="s">
        <v>143</v>
      </c>
      <c r="D145" s="215"/>
      <c r="E145" s="215"/>
      <c r="F145" s="215"/>
      <c r="G145" s="215"/>
      <c r="H145" s="215"/>
      <c r="I145" s="215"/>
      <c r="J145" s="215"/>
      <c r="K145" s="215"/>
      <c r="L145" s="215"/>
      <c r="M145" s="215"/>
      <c r="N145" s="215"/>
      <c r="O145" s="215"/>
      <c r="P145" s="215"/>
      <c r="Q145" s="215"/>
      <c r="R145" s="215"/>
    </row>
    <row r="146" spans="2:18" x14ac:dyDescent="0.2">
      <c r="B146" s="218"/>
      <c r="C146" s="214" t="s">
        <v>143</v>
      </c>
      <c r="D146" s="215"/>
      <c r="E146" s="215"/>
      <c r="F146" s="215"/>
      <c r="G146" s="215"/>
      <c r="H146" s="215"/>
      <c r="I146" s="215"/>
      <c r="J146" s="215"/>
      <c r="K146" s="215"/>
      <c r="L146" s="215"/>
      <c r="M146" s="215"/>
      <c r="N146" s="215"/>
      <c r="O146" s="215"/>
      <c r="P146" s="215"/>
      <c r="Q146" s="215"/>
      <c r="R146" s="215"/>
    </row>
    <row r="147" spans="2:18" ht="0.75" customHeight="1" thickBot="1" x14ac:dyDescent="0.25">
      <c r="B147" s="210"/>
      <c r="C147" s="210"/>
      <c r="D147" s="217" t="str">
        <f>IF(COUNTIF(D144:D146,"A")&gt;=1,"C",IF(COUNTIF(D144:D146,"A")&gt;0,"P"," "))</f>
        <v xml:space="preserve"> </v>
      </c>
      <c r="E147" s="217" t="str">
        <f t="shared" ref="E147:R147" si="34">IF(COUNTIF(E144:E146,"A")&gt;=1,"C",IF(COUNTIF(E144:E146,"A")&gt;0,"P"," "))</f>
        <v xml:space="preserve"> </v>
      </c>
      <c r="F147" s="217" t="str">
        <f t="shared" si="34"/>
        <v xml:space="preserve"> </v>
      </c>
      <c r="G147" s="217" t="str">
        <f t="shared" si="34"/>
        <v xml:space="preserve"> </v>
      </c>
      <c r="H147" s="217" t="str">
        <f t="shared" si="34"/>
        <v xml:space="preserve"> </v>
      </c>
      <c r="I147" s="217" t="str">
        <f t="shared" si="34"/>
        <v xml:space="preserve"> </v>
      </c>
      <c r="J147" s="217" t="str">
        <f t="shared" si="34"/>
        <v xml:space="preserve"> </v>
      </c>
      <c r="K147" s="217" t="str">
        <f t="shared" si="34"/>
        <v xml:space="preserve"> </v>
      </c>
      <c r="L147" s="217" t="str">
        <f t="shared" si="34"/>
        <v xml:space="preserve"> </v>
      </c>
      <c r="M147" s="217" t="str">
        <f t="shared" si="34"/>
        <v xml:space="preserve"> </v>
      </c>
      <c r="N147" s="217" t="str">
        <f t="shared" si="34"/>
        <v xml:space="preserve"> </v>
      </c>
      <c r="O147" s="217" t="str">
        <f t="shared" si="34"/>
        <v xml:space="preserve"> </v>
      </c>
      <c r="P147" s="217" t="str">
        <f t="shared" si="34"/>
        <v xml:space="preserve"> </v>
      </c>
      <c r="Q147" s="217" t="str">
        <f t="shared" si="34"/>
        <v xml:space="preserve"> </v>
      </c>
      <c r="R147" s="217" t="str">
        <f t="shared" si="34"/>
        <v xml:space="preserve"> </v>
      </c>
    </row>
    <row r="148" spans="2:18" ht="13.5" thickBot="1" x14ac:dyDescent="0.25">
      <c r="B148" s="210"/>
      <c r="C148" s="176" t="s">
        <v>28</v>
      </c>
      <c r="D148" s="223" t="str">
        <f>IF(COUNTIF(D131:D147,"C")&gt;4,"C",IF(COUNTIF(D131:D147,"C")&gt;0,"P"," "))</f>
        <v xml:space="preserve"> </v>
      </c>
      <c r="E148" s="223" t="str">
        <f t="shared" ref="E148:R148" si="35">IF(COUNTIF(E131:E147,"C")&gt;4,"C",IF(COUNTIF(E131:E147,"C")&gt;0,"P"," "))</f>
        <v xml:space="preserve"> </v>
      </c>
      <c r="F148" s="223" t="str">
        <f t="shared" si="35"/>
        <v xml:space="preserve"> </v>
      </c>
      <c r="G148" s="223" t="str">
        <f t="shared" si="35"/>
        <v xml:space="preserve"> </v>
      </c>
      <c r="H148" s="223" t="str">
        <f t="shared" si="35"/>
        <v xml:space="preserve"> </v>
      </c>
      <c r="I148" s="223" t="str">
        <f t="shared" si="35"/>
        <v xml:space="preserve"> </v>
      </c>
      <c r="J148" s="223" t="str">
        <f t="shared" si="35"/>
        <v xml:space="preserve"> </v>
      </c>
      <c r="K148" s="223" t="str">
        <f t="shared" si="35"/>
        <v xml:space="preserve"> </v>
      </c>
      <c r="L148" s="223" t="str">
        <f t="shared" si="35"/>
        <v xml:space="preserve"> </v>
      </c>
      <c r="M148" s="223" t="str">
        <f t="shared" si="35"/>
        <v xml:space="preserve"> </v>
      </c>
      <c r="N148" s="223" t="str">
        <f t="shared" si="35"/>
        <v xml:space="preserve"> </v>
      </c>
      <c r="O148" s="223" t="str">
        <f t="shared" si="35"/>
        <v xml:space="preserve"> </v>
      </c>
      <c r="P148" s="223" t="str">
        <f t="shared" si="35"/>
        <v xml:space="preserve"> </v>
      </c>
      <c r="Q148" s="223" t="str">
        <f t="shared" si="35"/>
        <v xml:space="preserve"> </v>
      </c>
      <c r="R148" s="223" t="str">
        <f t="shared" si="35"/>
        <v xml:space="preserve"> </v>
      </c>
    </row>
  </sheetData>
  <sheetProtection password="9A15" sheet="1" objects="1" scenarios="1" selectLockedCells="1"/>
  <mergeCells count="25">
    <mergeCell ref="B3:C3"/>
    <mergeCell ref="A4:C4"/>
    <mergeCell ref="A5:R5"/>
    <mergeCell ref="J1:J4"/>
    <mergeCell ref="K1:K4"/>
    <mergeCell ref="L1:L4"/>
    <mergeCell ref="M1:M4"/>
    <mergeCell ref="N1:N4"/>
    <mergeCell ref="O1:O4"/>
    <mergeCell ref="D1:D4"/>
    <mergeCell ref="E1:E4"/>
    <mergeCell ref="F1:F4"/>
    <mergeCell ref="G1:G4"/>
    <mergeCell ref="S7:Z14"/>
    <mergeCell ref="D30:R30"/>
    <mergeCell ref="Q1:Q4"/>
    <mergeCell ref="R1:R4"/>
    <mergeCell ref="D6:R6"/>
    <mergeCell ref="D54:R54"/>
    <mergeCell ref="D78:R78"/>
    <mergeCell ref="D126:R126"/>
    <mergeCell ref="D102:R102"/>
    <mergeCell ref="H1:H4"/>
    <mergeCell ref="I1:I4"/>
    <mergeCell ref="P1:P4"/>
  </mergeCells>
  <pageMargins left="0.75" right="0.75" top="1" bottom="0.5" header="0.25" footer="0.25"/>
  <pageSetup scale="70" fitToHeight="0" orientation="portrait" r:id="rId1"/>
  <headerFooter alignWithMargins="0">
    <oddHeader>&amp;C&amp;"Arial,Bold"&amp;14CadetteTrax&amp;12
Council Own - &amp;D</oddHeader>
    <oddFooter>Page &amp;P</oddFooter>
  </headerFooter>
  <rowBreaks count="1" manualBreakCount="1">
    <brk id="76" max="17" man="1"/>
  </rowBreaks>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enableFormatConditionsCalculation="0">
    <tabColor indexed="51"/>
  </sheetPr>
  <dimension ref="A1:R64"/>
  <sheetViews>
    <sheetView showGridLines="0" zoomScaleNormal="100" workbookViewId="0">
      <selection activeCell="D16" sqref="D16"/>
    </sheetView>
  </sheetViews>
  <sheetFormatPr defaultRowHeight="12.75" x14ac:dyDescent="0.2"/>
  <cols>
    <col min="1" max="1" width="14.7109375" customWidth="1"/>
    <col min="2" max="2" width="2.7109375" customWidth="1"/>
    <col min="3" max="3" width="35.85546875" customWidth="1"/>
    <col min="4" max="18" width="3.28515625" customWidth="1"/>
  </cols>
  <sheetData>
    <row r="1" spans="1:18" ht="15.75" customHeight="1" x14ac:dyDescent="0.2">
      <c r="A1" s="69"/>
      <c r="B1" s="238" t="s">
        <v>82</v>
      </c>
      <c r="C1" s="239">
        <f>Instructions!F3</f>
        <v>0</v>
      </c>
      <c r="D1" s="415" t="str">
        <f ca="1">'ambassador 1'!$A$1</f>
        <v>ambassador 1</v>
      </c>
      <c r="E1" s="415" t="str">
        <f ca="1">'ambassador 2'!$A$1</f>
        <v>ambassador 2</v>
      </c>
      <c r="F1" s="415" t="str">
        <f ca="1">'ambassador 3'!$A$1</f>
        <v>ambassador 3</v>
      </c>
      <c r="G1" s="415" t="str">
        <f ca="1">'ambassador 4'!$A$1</f>
        <v>ambassador 4</v>
      </c>
      <c r="H1" s="415" t="str">
        <f ca="1">'ambassador 5'!$A$1</f>
        <v>ambassador 5</v>
      </c>
      <c r="I1" s="415" t="str">
        <f ca="1">'ambassador 6'!$A$1</f>
        <v>ambassador 6</v>
      </c>
      <c r="J1" s="415" t="str">
        <f ca="1">'ambassador 7'!$A$1</f>
        <v>ambassador 7</v>
      </c>
      <c r="K1" s="415" t="str">
        <f ca="1">'ambassador 8'!$A$1</f>
        <v>ambassador 8</v>
      </c>
      <c r="L1" s="415" t="str">
        <f ca="1">'ambassador 9'!$A$1</f>
        <v>ambassador 9</v>
      </c>
      <c r="M1" s="415" t="str">
        <f ca="1">'ambassador 10'!$A$1</f>
        <v>ambassador 10</v>
      </c>
      <c r="N1" s="415" t="str">
        <f ca="1">'ambassador 11'!$A$1</f>
        <v>ambassador 11</v>
      </c>
      <c r="O1" s="415" t="str">
        <f ca="1">'ambassador 12'!$A$1</f>
        <v>ambassador 12</v>
      </c>
      <c r="P1" s="415" t="str">
        <f ca="1">'ambassador 13'!$A$1</f>
        <v>ambassador 13</v>
      </c>
      <c r="Q1" s="415" t="str">
        <f ca="1">'ambassador 14'!$A$1</f>
        <v>ambassador 14</v>
      </c>
      <c r="R1" s="415" t="str">
        <f ca="1">'ambassador 15'!$A$1</f>
        <v>ambassador 15</v>
      </c>
    </row>
    <row r="2" spans="1:18" ht="15.75" customHeight="1" x14ac:dyDescent="0.25">
      <c r="A2" s="70"/>
      <c r="B2" s="92" t="s">
        <v>83</v>
      </c>
      <c r="C2" s="87">
        <f>Instructions!F5</f>
        <v>0</v>
      </c>
      <c r="D2" s="416"/>
      <c r="E2" s="416"/>
      <c r="F2" s="416"/>
      <c r="G2" s="416"/>
      <c r="H2" s="416"/>
      <c r="I2" s="416"/>
      <c r="J2" s="416"/>
      <c r="K2" s="416"/>
      <c r="L2" s="416"/>
      <c r="M2" s="416"/>
      <c r="N2" s="416"/>
      <c r="O2" s="416"/>
      <c r="P2" s="416"/>
      <c r="Q2" s="416"/>
      <c r="R2" s="416"/>
    </row>
    <row r="3" spans="1:18" ht="15.75" customHeight="1" x14ac:dyDescent="0.2">
      <c r="A3" s="69"/>
      <c r="B3" s="469"/>
      <c r="C3" s="470"/>
      <c r="D3" s="416"/>
      <c r="E3" s="416"/>
      <c r="F3" s="416"/>
      <c r="G3" s="416"/>
      <c r="H3" s="416"/>
      <c r="I3" s="416"/>
      <c r="J3" s="416"/>
      <c r="K3" s="416"/>
      <c r="L3" s="416"/>
      <c r="M3" s="416"/>
      <c r="N3" s="416"/>
      <c r="O3" s="416"/>
      <c r="P3" s="416"/>
      <c r="Q3" s="416"/>
      <c r="R3" s="416"/>
    </row>
    <row r="4" spans="1:18" ht="15.75" customHeight="1" x14ac:dyDescent="0.2">
      <c r="A4" s="467" t="s">
        <v>25</v>
      </c>
      <c r="B4" s="467"/>
      <c r="C4" s="468"/>
      <c r="D4" s="417"/>
      <c r="E4" s="417"/>
      <c r="F4" s="417"/>
      <c r="G4" s="417"/>
      <c r="H4" s="417"/>
      <c r="I4" s="417"/>
      <c r="J4" s="417"/>
      <c r="K4" s="417"/>
      <c r="L4" s="417"/>
      <c r="M4" s="417"/>
      <c r="N4" s="417"/>
      <c r="O4" s="417"/>
      <c r="P4" s="417"/>
      <c r="Q4" s="417"/>
      <c r="R4" s="417"/>
    </row>
    <row r="5" spans="1:18" x14ac:dyDescent="0.2">
      <c r="A5" s="6"/>
      <c r="B5" s="465" t="s">
        <v>227</v>
      </c>
      <c r="C5" s="466"/>
      <c r="D5" s="471"/>
      <c r="E5" s="471"/>
      <c r="F5" s="471"/>
      <c r="G5" s="471"/>
      <c r="H5" s="471"/>
      <c r="I5" s="471"/>
      <c r="J5" s="471"/>
      <c r="K5" s="471"/>
      <c r="L5" s="471"/>
      <c r="M5" s="471"/>
      <c r="N5" s="471"/>
      <c r="O5" s="471"/>
      <c r="P5" s="471"/>
      <c r="Q5" s="471"/>
      <c r="R5" s="471"/>
    </row>
    <row r="6" spans="1:18" x14ac:dyDescent="0.2">
      <c r="A6" s="71"/>
      <c r="B6" s="72">
        <v>1</v>
      </c>
      <c r="C6" s="245" t="s">
        <v>228</v>
      </c>
      <c r="D6" s="68"/>
      <c r="E6" s="16"/>
      <c r="F6" s="16"/>
      <c r="G6" s="16"/>
      <c r="H6" s="16"/>
      <c r="I6" s="16"/>
      <c r="J6" s="16"/>
      <c r="K6" s="16"/>
      <c r="L6" s="16"/>
      <c r="M6" s="16"/>
      <c r="N6" s="16"/>
      <c r="O6" s="16"/>
      <c r="P6" s="16"/>
      <c r="Q6" s="16"/>
      <c r="R6" s="16"/>
    </row>
    <row r="7" spans="1:18" ht="13.5" thickBot="1" x14ac:dyDescent="0.25">
      <c r="A7" s="73"/>
      <c r="B7" s="72">
        <v>2</v>
      </c>
      <c r="C7" s="245" t="s">
        <v>160</v>
      </c>
      <c r="D7" s="68"/>
      <c r="E7" s="16"/>
      <c r="F7" s="16"/>
      <c r="G7" s="16"/>
      <c r="H7" s="16"/>
      <c r="I7" s="16"/>
      <c r="J7" s="16"/>
      <c r="K7" s="16"/>
      <c r="L7" s="16"/>
      <c r="M7" s="16"/>
      <c r="N7" s="16"/>
      <c r="O7" s="16"/>
      <c r="P7" s="16"/>
      <c r="Q7" s="16"/>
      <c r="R7" s="16"/>
    </row>
    <row r="8" spans="1:18" ht="13.5" customHeight="1" thickBot="1" x14ac:dyDescent="0.25">
      <c r="A8" s="6"/>
      <c r="B8" s="6"/>
      <c r="C8" s="74" t="s">
        <v>28</v>
      </c>
      <c r="D8" s="75" t="str">
        <f>IF(COUNTIF(D6:D7,"A")=2,"C",IF(COUNTIF(D6:D7,"A")&gt;0,"P"," "))</f>
        <v xml:space="preserve"> </v>
      </c>
      <c r="E8" s="75" t="str">
        <f t="shared" ref="E8:R8" si="0">IF(COUNTIF(E6:E7,"A")=2,"C",IF(COUNTIF(E6:E7,"A")&gt;0,"P"," "))</f>
        <v xml:space="preserve"> </v>
      </c>
      <c r="F8" s="75" t="str">
        <f t="shared" si="0"/>
        <v xml:space="preserve"> </v>
      </c>
      <c r="G8" s="75" t="str">
        <f t="shared" si="0"/>
        <v xml:space="preserve"> </v>
      </c>
      <c r="H8" s="75" t="str">
        <f t="shared" si="0"/>
        <v xml:space="preserve"> </v>
      </c>
      <c r="I8" s="75" t="str">
        <f t="shared" si="0"/>
        <v xml:space="preserve"> </v>
      </c>
      <c r="J8" s="75" t="str">
        <f t="shared" si="0"/>
        <v xml:space="preserve"> </v>
      </c>
      <c r="K8" s="75" t="str">
        <f t="shared" si="0"/>
        <v xml:space="preserve"> </v>
      </c>
      <c r="L8" s="75" t="str">
        <f t="shared" si="0"/>
        <v xml:space="preserve"> </v>
      </c>
      <c r="M8" s="75" t="str">
        <f t="shared" si="0"/>
        <v xml:space="preserve"> </v>
      </c>
      <c r="N8" s="75" t="str">
        <f t="shared" si="0"/>
        <v xml:space="preserve"> </v>
      </c>
      <c r="O8" s="75" t="str">
        <f t="shared" si="0"/>
        <v xml:space="preserve"> </v>
      </c>
      <c r="P8" s="75" t="str">
        <f t="shared" si="0"/>
        <v xml:space="preserve"> </v>
      </c>
      <c r="Q8" s="75" t="str">
        <f t="shared" si="0"/>
        <v xml:space="preserve"> </v>
      </c>
      <c r="R8" s="75" t="str">
        <f t="shared" si="0"/>
        <v xml:space="preserve"> </v>
      </c>
    </row>
    <row r="9" spans="1:18" ht="13.5" customHeight="1" x14ac:dyDescent="0.2">
      <c r="A9" s="6"/>
      <c r="B9" s="465" t="s">
        <v>226</v>
      </c>
      <c r="C9" s="466"/>
      <c r="D9" s="471"/>
      <c r="E9" s="471"/>
      <c r="F9" s="471"/>
      <c r="G9" s="471"/>
      <c r="H9" s="471"/>
      <c r="I9" s="471"/>
      <c r="J9" s="471"/>
      <c r="K9" s="471"/>
      <c r="L9" s="471"/>
      <c r="M9" s="471"/>
      <c r="N9" s="471"/>
      <c r="O9" s="471"/>
      <c r="P9" s="471"/>
      <c r="Q9" s="471"/>
      <c r="R9" s="471"/>
    </row>
    <row r="10" spans="1:18" ht="13.5" customHeight="1" thickBot="1" x14ac:dyDescent="0.25">
      <c r="A10" s="6"/>
      <c r="B10" s="72">
        <v>1</v>
      </c>
      <c r="C10" s="245" t="s">
        <v>232</v>
      </c>
      <c r="D10" s="68"/>
      <c r="E10" s="16"/>
      <c r="F10" s="16"/>
      <c r="G10" s="16"/>
      <c r="H10" s="16"/>
      <c r="I10" s="16"/>
      <c r="J10" s="16"/>
      <c r="K10" s="16"/>
      <c r="L10" s="16"/>
      <c r="M10" s="16"/>
      <c r="N10" s="16"/>
      <c r="O10" s="16"/>
      <c r="P10" s="16"/>
      <c r="Q10" s="16"/>
      <c r="R10" s="16"/>
    </row>
    <row r="11" spans="1:18" ht="13.5" thickBot="1" x14ac:dyDescent="0.25">
      <c r="B11" s="6"/>
      <c r="C11" s="74" t="s">
        <v>28</v>
      </c>
      <c r="D11" s="75" t="str">
        <f>IF(COUNTIF(D10,"A")=1,"C",IF(COUNTIF(D10,"A")&gt;0,"P"," "))</f>
        <v xml:space="preserve"> </v>
      </c>
      <c r="E11" s="75" t="str">
        <f t="shared" ref="E11:R11" si="1">IF(COUNTIF(E10,"A")=1,"C",IF(COUNTIF(E10,"A")&gt;0,"P"," "))</f>
        <v xml:space="preserve"> </v>
      </c>
      <c r="F11" s="75" t="str">
        <f t="shared" si="1"/>
        <v xml:space="preserve"> </v>
      </c>
      <c r="G11" s="75" t="str">
        <f t="shared" si="1"/>
        <v xml:space="preserve"> </v>
      </c>
      <c r="H11" s="75" t="str">
        <f t="shared" si="1"/>
        <v xml:space="preserve"> </v>
      </c>
      <c r="I11" s="75" t="str">
        <f t="shared" si="1"/>
        <v xml:space="preserve"> </v>
      </c>
      <c r="J11" s="75" t="str">
        <f t="shared" si="1"/>
        <v xml:space="preserve"> </v>
      </c>
      <c r="K11" s="75" t="str">
        <f t="shared" si="1"/>
        <v xml:space="preserve"> </v>
      </c>
      <c r="L11" s="75" t="str">
        <f t="shared" si="1"/>
        <v xml:space="preserve"> </v>
      </c>
      <c r="M11" s="75" t="str">
        <f t="shared" si="1"/>
        <v xml:space="preserve"> </v>
      </c>
      <c r="N11" s="75" t="str">
        <f t="shared" si="1"/>
        <v xml:space="preserve"> </v>
      </c>
      <c r="O11" s="75" t="str">
        <f t="shared" si="1"/>
        <v xml:space="preserve"> </v>
      </c>
      <c r="P11" s="75" t="str">
        <f t="shared" si="1"/>
        <v xml:space="preserve"> </v>
      </c>
      <c r="Q11" s="75" t="str">
        <f t="shared" si="1"/>
        <v xml:space="preserve"> </v>
      </c>
      <c r="R11" s="75" t="str">
        <f t="shared" si="1"/>
        <v xml:space="preserve"> </v>
      </c>
    </row>
    <row r="12" spans="1:18" x14ac:dyDescent="0.2">
      <c r="B12" s="465" t="s">
        <v>225</v>
      </c>
      <c r="C12" s="466"/>
      <c r="D12" s="246"/>
      <c r="E12" s="246"/>
      <c r="F12" s="246"/>
      <c r="G12" s="246"/>
      <c r="H12" s="246"/>
      <c r="I12" s="246"/>
      <c r="J12" s="246"/>
      <c r="K12" s="246"/>
      <c r="L12" s="246"/>
      <c r="M12" s="246"/>
      <c r="N12" s="246"/>
      <c r="O12" s="246"/>
      <c r="P12" s="246"/>
      <c r="Q12" s="246"/>
      <c r="R12" s="246"/>
    </row>
    <row r="13" spans="1:18" ht="13.5" thickBot="1" x14ac:dyDescent="0.25">
      <c r="B13" s="72">
        <v>1</v>
      </c>
      <c r="C13" s="245" t="s">
        <v>232</v>
      </c>
      <c r="D13" s="68"/>
      <c r="E13" s="16"/>
      <c r="F13" s="16"/>
      <c r="G13" s="16"/>
      <c r="H13" s="16"/>
      <c r="I13" s="16"/>
      <c r="J13" s="16"/>
      <c r="K13" s="16"/>
      <c r="L13" s="16"/>
      <c r="M13" s="16"/>
      <c r="N13" s="16"/>
      <c r="O13" s="16"/>
      <c r="P13" s="16"/>
      <c r="Q13" s="16"/>
      <c r="R13" s="16"/>
    </row>
    <row r="14" spans="1:18" ht="13.5" thickBot="1" x14ac:dyDescent="0.25">
      <c r="B14" s="6"/>
      <c r="C14" s="74" t="s">
        <v>28</v>
      </c>
      <c r="D14" s="75" t="str">
        <f>IF(COUNTIF(D13,"A")=1,"C",IF(COUNTIF(D13,"A")&gt;0,"P"," "))</f>
        <v xml:space="preserve"> </v>
      </c>
      <c r="E14" s="75" t="str">
        <f t="shared" ref="E14:R14" si="2">IF(COUNTIF(E13,"A")=1,"C",IF(COUNTIF(E13,"A")&gt;0,"P"," "))</f>
        <v xml:space="preserve"> </v>
      </c>
      <c r="F14" s="75" t="str">
        <f t="shared" si="2"/>
        <v xml:space="preserve"> </v>
      </c>
      <c r="G14" s="75" t="str">
        <f t="shared" si="2"/>
        <v xml:space="preserve"> </v>
      </c>
      <c r="H14" s="75" t="str">
        <f t="shared" si="2"/>
        <v xml:space="preserve"> </v>
      </c>
      <c r="I14" s="75" t="str">
        <f t="shared" si="2"/>
        <v xml:space="preserve"> </v>
      </c>
      <c r="J14" s="75" t="str">
        <f t="shared" si="2"/>
        <v xml:space="preserve"> </v>
      </c>
      <c r="K14" s="75" t="str">
        <f t="shared" si="2"/>
        <v xml:space="preserve"> </v>
      </c>
      <c r="L14" s="75" t="str">
        <f t="shared" si="2"/>
        <v xml:space="preserve"> </v>
      </c>
      <c r="M14" s="75" t="str">
        <f t="shared" si="2"/>
        <v xml:space="preserve"> </v>
      </c>
      <c r="N14" s="75" t="str">
        <f t="shared" si="2"/>
        <v xml:space="preserve"> </v>
      </c>
      <c r="O14" s="75" t="str">
        <f t="shared" si="2"/>
        <v xml:space="preserve"> </v>
      </c>
      <c r="P14" s="75" t="str">
        <f t="shared" si="2"/>
        <v xml:space="preserve"> </v>
      </c>
      <c r="Q14" s="75" t="str">
        <f t="shared" si="2"/>
        <v xml:space="preserve"> </v>
      </c>
      <c r="R14" s="75" t="str">
        <f t="shared" si="2"/>
        <v xml:space="preserve"> </v>
      </c>
    </row>
    <row r="15" spans="1:18" x14ac:dyDescent="0.2">
      <c r="B15" s="465" t="s">
        <v>224</v>
      </c>
      <c r="C15" s="466"/>
      <c r="D15" s="246"/>
      <c r="E15" s="246"/>
      <c r="F15" s="246"/>
      <c r="G15" s="246"/>
      <c r="H15" s="246"/>
      <c r="I15" s="246"/>
      <c r="J15" s="246"/>
      <c r="K15" s="246"/>
      <c r="L15" s="246"/>
      <c r="M15" s="246"/>
      <c r="N15" s="246"/>
      <c r="O15" s="246"/>
      <c r="P15" s="246"/>
      <c r="Q15" s="246"/>
      <c r="R15" s="246"/>
    </row>
    <row r="16" spans="1:18" x14ac:dyDescent="0.2">
      <c r="B16" s="72">
        <v>1</v>
      </c>
      <c r="C16" s="245" t="s">
        <v>229</v>
      </c>
      <c r="D16" s="68"/>
      <c r="E16" s="16"/>
      <c r="F16" s="16"/>
      <c r="G16" s="16"/>
      <c r="H16" s="16"/>
      <c r="I16" s="16"/>
      <c r="J16" s="16"/>
      <c r="K16" s="16"/>
      <c r="L16" s="16"/>
      <c r="M16" s="16"/>
      <c r="N16" s="16"/>
      <c r="O16" s="16"/>
      <c r="P16" s="16"/>
      <c r="Q16" s="16"/>
      <c r="R16" s="16"/>
    </row>
    <row r="17" spans="1:18" x14ac:dyDescent="0.2">
      <c r="B17" s="72">
        <v>2</v>
      </c>
      <c r="C17" s="245" t="s">
        <v>231</v>
      </c>
      <c r="D17" s="68"/>
      <c r="E17" s="16"/>
      <c r="F17" s="16"/>
      <c r="G17" s="16"/>
      <c r="H17" s="16"/>
      <c r="I17" s="16"/>
      <c r="J17" s="16"/>
      <c r="K17" s="16"/>
      <c r="L17" s="16"/>
      <c r="M17" s="16"/>
      <c r="N17" s="16"/>
      <c r="O17" s="16"/>
      <c r="P17" s="16"/>
      <c r="Q17" s="16"/>
      <c r="R17" s="16"/>
    </row>
    <row r="18" spans="1:18" ht="13.5" thickBot="1" x14ac:dyDescent="0.25">
      <c r="B18" s="72">
        <v>3</v>
      </c>
      <c r="C18" s="245" t="s">
        <v>230</v>
      </c>
      <c r="D18" s="68"/>
      <c r="E18" s="16"/>
      <c r="F18" s="16"/>
      <c r="G18" s="16"/>
      <c r="H18" s="16"/>
      <c r="I18" s="16"/>
      <c r="J18" s="16"/>
      <c r="K18" s="16"/>
      <c r="L18" s="16"/>
      <c r="M18" s="16"/>
      <c r="N18" s="16"/>
      <c r="O18" s="16"/>
      <c r="P18" s="16"/>
      <c r="Q18" s="16"/>
      <c r="R18" s="16"/>
    </row>
    <row r="19" spans="1:18" ht="13.5" thickBot="1" x14ac:dyDescent="0.25">
      <c r="B19" s="6"/>
      <c r="C19" s="74" t="s">
        <v>28</v>
      </c>
      <c r="D19" s="75" t="str">
        <f>IF(COUNTIF(D16:D18,"A")=3,"C",IF(COUNTIF(D16:D18,"A")&gt;0,"P"," "))</f>
        <v xml:space="preserve"> </v>
      </c>
      <c r="E19" s="75" t="str">
        <f t="shared" ref="E19:R19" si="3">IF(COUNTIF(E16:E18,"A")=3,"C",IF(COUNTIF(E16:E18,"A")&gt;0,"P"," "))</f>
        <v xml:space="preserve"> </v>
      </c>
      <c r="F19" s="75" t="str">
        <f t="shared" si="3"/>
        <v xml:space="preserve"> </v>
      </c>
      <c r="G19" s="75" t="str">
        <f t="shared" si="3"/>
        <v xml:space="preserve"> </v>
      </c>
      <c r="H19" s="75" t="str">
        <f t="shared" si="3"/>
        <v xml:space="preserve"> </v>
      </c>
      <c r="I19" s="75" t="str">
        <f t="shared" si="3"/>
        <v xml:space="preserve"> </v>
      </c>
      <c r="J19" s="75" t="str">
        <f t="shared" si="3"/>
        <v xml:space="preserve"> </v>
      </c>
      <c r="K19" s="75" t="str">
        <f t="shared" si="3"/>
        <v xml:space="preserve"> </v>
      </c>
      <c r="L19" s="75" t="str">
        <f t="shared" si="3"/>
        <v xml:space="preserve"> </v>
      </c>
      <c r="M19" s="75" t="str">
        <f t="shared" si="3"/>
        <v xml:space="preserve"> </v>
      </c>
      <c r="N19" s="75" t="str">
        <f t="shared" si="3"/>
        <v xml:space="preserve"> </v>
      </c>
      <c r="O19" s="75" t="str">
        <f t="shared" si="3"/>
        <v xml:space="preserve"> </v>
      </c>
      <c r="P19" s="75" t="str">
        <f t="shared" si="3"/>
        <v xml:space="preserve"> </v>
      </c>
      <c r="Q19" s="75" t="str">
        <f t="shared" si="3"/>
        <v xml:space="preserve"> </v>
      </c>
      <c r="R19" s="75" t="str">
        <f t="shared" si="3"/>
        <v xml:space="preserve"> </v>
      </c>
    </row>
    <row r="20" spans="1:18" s="116" customFormat="1" x14ac:dyDescent="0.2">
      <c r="A20" s="293"/>
      <c r="B20" s="294" t="s">
        <v>164</v>
      </c>
      <c r="C20" s="142"/>
      <c r="D20" s="141"/>
      <c r="E20" s="141"/>
      <c r="F20" s="141"/>
      <c r="G20" s="141"/>
      <c r="H20" s="141"/>
      <c r="I20" s="141"/>
      <c r="J20" s="141"/>
      <c r="K20" s="141"/>
      <c r="L20" s="141"/>
      <c r="M20" s="141"/>
      <c r="N20" s="141"/>
      <c r="O20" s="141"/>
      <c r="P20" s="141"/>
      <c r="Q20" s="141"/>
      <c r="R20" s="141"/>
    </row>
    <row r="21" spans="1:18" s="116" customFormat="1" x14ac:dyDescent="0.2">
      <c r="A21" s="293"/>
      <c r="B21" s="142"/>
      <c r="C21" s="295" t="s">
        <v>164</v>
      </c>
      <c r="D21" s="314" t="str">
        <f>IF(COUNTIF(Journey!D30:'Journey'!D66,"B")=3,"C",IF(COUNTIF(Journey!D30:'Journey'!D66,"B")&gt;0,"P"," "))</f>
        <v xml:space="preserve"> </v>
      </c>
      <c r="E21" s="314" t="str">
        <f>IF(COUNTIF(Journey!E30:'Journey'!E66,"B")=3,"C",IF(COUNTIF(Journey!E30:'Journey'!E66,"B")&gt;0,"P"," "))</f>
        <v xml:space="preserve"> </v>
      </c>
      <c r="F21" s="314" t="str">
        <f>IF(COUNTIF(Journey!F30:'Journey'!F66,"B")=3,"C",IF(COUNTIF(Journey!F30:'Journey'!F66,"B")&gt;0,"P"," "))</f>
        <v xml:space="preserve"> </v>
      </c>
      <c r="G21" s="314" t="str">
        <f>IF(COUNTIF(Journey!G30:'Journey'!G66,"B")=3,"C",IF(COUNTIF(Journey!G30:'Journey'!G66,"B")&gt;0,"P"," "))</f>
        <v xml:space="preserve"> </v>
      </c>
      <c r="H21" s="314" t="str">
        <f>IF(COUNTIF(Journey!H30:'Journey'!H66,"B")=3,"C",IF(COUNTIF(Journey!H30:'Journey'!H66,"B")&gt;0,"P"," "))</f>
        <v xml:space="preserve"> </v>
      </c>
      <c r="I21" s="314" t="str">
        <f>IF(COUNTIF(Journey!I30:'Journey'!I66,"B")=3,"C",IF(COUNTIF(Journey!I30:'Journey'!I66,"B")&gt;0,"P"," "))</f>
        <v xml:space="preserve"> </v>
      </c>
      <c r="J21" s="314" t="str">
        <f>IF(COUNTIF(Journey!J30:'Journey'!J66,"B")=3,"C",IF(COUNTIF(Journey!J30:'Journey'!J66,"B")&gt;0,"P"," "))</f>
        <v xml:space="preserve"> </v>
      </c>
      <c r="K21" s="314" t="str">
        <f>IF(COUNTIF(Journey!K30:'Journey'!K66,"B")=3,"C",IF(COUNTIF(Journey!K30:'Journey'!K66,"B")&gt;0,"P"," "))</f>
        <v xml:space="preserve"> </v>
      </c>
      <c r="L21" s="314" t="str">
        <f>IF(COUNTIF(Journey!L30:'Journey'!L66,"B")=3,"C",IF(COUNTIF(Journey!L30:'Journey'!L66,"B")&gt;0,"P"," "))</f>
        <v xml:space="preserve"> </v>
      </c>
      <c r="M21" s="314" t="str">
        <f>IF(COUNTIF(Journey!M30:'Journey'!M66,"B")=3,"C",IF(COUNTIF(Journey!M30:'Journey'!M66,"B")&gt;0,"P"," "))</f>
        <v xml:space="preserve"> </v>
      </c>
      <c r="N21" s="314" t="str">
        <f>IF(COUNTIF(Journey!N30:'Journey'!N66,"B")=3,"C",IF(COUNTIF(Journey!N30:'Journey'!N66,"B")&gt;0,"P"," "))</f>
        <v xml:space="preserve"> </v>
      </c>
      <c r="O21" s="314" t="str">
        <f>IF(COUNTIF(Journey!O30:'Journey'!O66,"B")=3,"C",IF(COUNTIF(Journey!O30:'Journey'!O66,"B")&gt;0,"P"," "))</f>
        <v xml:space="preserve"> </v>
      </c>
      <c r="P21" s="314" t="str">
        <f>IF(COUNTIF(Journey!P30:'Journey'!P66,"B")=3,"C",IF(COUNTIF(Journey!P30:'Journey'!P66,"B")&gt;0,"P"," "))</f>
        <v xml:space="preserve"> </v>
      </c>
      <c r="Q21" s="314" t="str">
        <f>IF(COUNTIF(Journey!Q30:'Journey'!Q66,"B")=3,"C",IF(COUNTIF(Journey!Q30:'Journey'!Q66,"B")&gt;0,"P"," "))</f>
        <v xml:space="preserve"> </v>
      </c>
      <c r="R21" s="314" t="str">
        <f>IF(COUNTIF(Journey!R30:'Journey'!R66,"B")=3,"C",IF(COUNTIF(Journey!R30:'Journey'!R66,"B")&gt;0,"P"," "))</f>
        <v xml:space="preserve"> </v>
      </c>
    </row>
    <row r="22" spans="1:18" x14ac:dyDescent="0.2">
      <c r="B22" s="1" t="s">
        <v>88</v>
      </c>
      <c r="C22" s="102"/>
      <c r="D22" s="148" t="s">
        <v>88</v>
      </c>
      <c r="E22" s="103"/>
      <c r="F22" s="103"/>
      <c r="G22" s="103"/>
      <c r="H22" s="103"/>
      <c r="I22" s="103"/>
      <c r="J22" s="103"/>
      <c r="K22" s="103"/>
      <c r="L22" s="103"/>
      <c r="M22" s="103"/>
      <c r="N22" s="103"/>
      <c r="O22" s="103"/>
      <c r="P22" s="105"/>
      <c r="Q22" s="103"/>
      <c r="R22" s="103"/>
    </row>
    <row r="23" spans="1:18" x14ac:dyDescent="0.2">
      <c r="C23" s="136" t="s">
        <v>108</v>
      </c>
      <c r="D23" s="9"/>
      <c r="E23" s="9"/>
      <c r="F23" s="9"/>
      <c r="G23" s="9"/>
      <c r="H23" s="9"/>
      <c r="I23" s="9"/>
      <c r="J23" s="9"/>
      <c r="K23" s="9"/>
      <c r="L23" s="9"/>
      <c r="M23" s="9"/>
      <c r="N23" s="9"/>
      <c r="O23" s="9"/>
      <c r="P23" s="9"/>
      <c r="Q23" s="9"/>
      <c r="R23" s="9"/>
    </row>
    <row r="24" spans="1:18" x14ac:dyDescent="0.2">
      <c r="C24" s="136" t="s">
        <v>109</v>
      </c>
      <c r="D24" s="9"/>
      <c r="E24" s="9"/>
      <c r="F24" s="9"/>
      <c r="G24" s="9"/>
      <c r="H24" s="9"/>
      <c r="I24" s="9"/>
      <c r="J24" s="9"/>
      <c r="K24" s="9"/>
      <c r="L24" s="9"/>
      <c r="M24" s="9"/>
      <c r="N24" s="9"/>
      <c r="O24" s="9"/>
      <c r="P24" s="9"/>
      <c r="Q24" s="9"/>
      <c r="R24" s="9"/>
    </row>
    <row r="25" spans="1:18" x14ac:dyDescent="0.2">
      <c r="C25" s="136" t="s">
        <v>110</v>
      </c>
      <c r="D25" s="9"/>
      <c r="E25" s="9"/>
      <c r="F25" s="9"/>
      <c r="G25" s="9"/>
      <c r="H25" s="9"/>
      <c r="I25" s="9"/>
      <c r="J25" s="9"/>
      <c r="K25" s="9"/>
      <c r="L25" s="9"/>
      <c r="M25" s="9"/>
      <c r="N25" s="9"/>
      <c r="O25" s="9"/>
      <c r="P25" s="9"/>
      <c r="Q25" s="9"/>
      <c r="R25" s="9"/>
    </row>
    <row r="26" spans="1:18" x14ac:dyDescent="0.2">
      <c r="C26" s="136" t="s">
        <v>111</v>
      </c>
      <c r="D26" s="9"/>
      <c r="E26" s="9"/>
      <c r="F26" s="9"/>
      <c r="G26" s="9"/>
      <c r="H26" s="9"/>
      <c r="I26" s="9"/>
      <c r="J26" s="9"/>
      <c r="K26" s="9"/>
      <c r="L26" s="9"/>
      <c r="M26" s="9"/>
      <c r="N26" s="9"/>
      <c r="O26" s="9"/>
      <c r="P26" s="9"/>
      <c r="Q26" s="9"/>
      <c r="R26" s="9"/>
    </row>
    <row r="27" spans="1:18" x14ac:dyDescent="0.2">
      <c r="C27" s="136" t="s">
        <v>112</v>
      </c>
      <c r="D27" s="9"/>
      <c r="E27" s="9"/>
      <c r="F27" s="9"/>
      <c r="G27" s="9"/>
      <c r="H27" s="9"/>
      <c r="I27" s="9"/>
      <c r="J27" s="9"/>
      <c r="K27" s="9"/>
      <c r="L27" s="9"/>
      <c r="M27" s="9"/>
      <c r="N27" s="9"/>
      <c r="O27" s="9"/>
      <c r="P27" s="9"/>
      <c r="Q27" s="9"/>
      <c r="R27" s="9"/>
    </row>
    <row r="28" spans="1:18" x14ac:dyDescent="0.2">
      <c r="C28" s="136" t="s">
        <v>113</v>
      </c>
      <c r="D28" s="9"/>
      <c r="E28" s="9"/>
      <c r="F28" s="9"/>
      <c r="G28" s="9"/>
      <c r="H28" s="9"/>
      <c r="I28" s="9"/>
      <c r="J28" s="9"/>
      <c r="K28" s="9"/>
      <c r="L28" s="9"/>
      <c r="M28" s="9"/>
      <c r="N28" s="9"/>
      <c r="O28" s="9"/>
      <c r="P28" s="9"/>
      <c r="Q28" s="9"/>
      <c r="R28" s="9"/>
    </row>
    <row r="29" spans="1:18" x14ac:dyDescent="0.2">
      <c r="B29" s="1" t="s">
        <v>99</v>
      </c>
      <c r="D29" s="110"/>
      <c r="E29" s="110"/>
      <c r="F29" s="110"/>
      <c r="G29" s="110"/>
      <c r="H29" s="110"/>
      <c r="I29" s="110"/>
      <c r="J29" s="110"/>
      <c r="K29" s="110"/>
      <c r="L29" s="110"/>
      <c r="M29" s="110"/>
      <c r="N29" s="110"/>
      <c r="O29" s="110"/>
      <c r="P29" s="110"/>
      <c r="Q29" s="110"/>
      <c r="R29" s="110"/>
    </row>
    <row r="30" spans="1:18" x14ac:dyDescent="0.2">
      <c r="C30" s="136" t="s">
        <v>114</v>
      </c>
      <c r="D30" s="9"/>
      <c r="E30" s="9"/>
      <c r="F30" s="9"/>
      <c r="G30" s="9"/>
      <c r="H30" s="9"/>
      <c r="I30" s="9"/>
      <c r="J30" s="9"/>
      <c r="K30" s="9"/>
      <c r="L30" s="9"/>
      <c r="M30" s="9"/>
      <c r="N30" s="9"/>
      <c r="O30" s="9"/>
      <c r="P30" s="9"/>
      <c r="Q30" s="9"/>
      <c r="R30" s="9"/>
    </row>
    <row r="31" spans="1:18" x14ac:dyDescent="0.2">
      <c r="C31" s="136" t="s">
        <v>115</v>
      </c>
      <c r="D31" s="9"/>
      <c r="E31" s="9"/>
      <c r="F31" s="9"/>
      <c r="G31" s="9"/>
      <c r="H31" s="9"/>
      <c r="I31" s="9"/>
      <c r="J31" s="9"/>
      <c r="K31" s="9"/>
      <c r="L31" s="9"/>
      <c r="M31" s="9"/>
      <c r="N31" s="9"/>
      <c r="O31" s="9"/>
      <c r="P31" s="9"/>
      <c r="Q31" s="9"/>
      <c r="R31" s="9"/>
    </row>
    <row r="32" spans="1:18" x14ac:dyDescent="0.2">
      <c r="B32" s="1" t="s">
        <v>79</v>
      </c>
      <c r="D32" s="149" t="s">
        <v>161</v>
      </c>
      <c r="E32" s="110"/>
      <c r="F32" s="110"/>
      <c r="G32" s="110"/>
      <c r="H32" s="110"/>
      <c r="I32" s="110"/>
      <c r="J32" s="110"/>
      <c r="K32" s="110"/>
      <c r="L32" s="110"/>
      <c r="M32" s="110"/>
      <c r="N32" s="110"/>
      <c r="O32" s="110"/>
      <c r="P32" s="110"/>
      <c r="Q32" s="110"/>
      <c r="R32" s="110"/>
    </row>
    <row r="33" spans="1:18" x14ac:dyDescent="0.2">
      <c r="C33" s="136" t="s">
        <v>116</v>
      </c>
      <c r="D33" s="9"/>
      <c r="E33" s="9"/>
      <c r="F33" s="9"/>
      <c r="G33" s="9"/>
      <c r="H33" s="9"/>
      <c r="I33" s="9"/>
      <c r="J33" s="9"/>
      <c r="K33" s="9"/>
      <c r="L33" s="9"/>
      <c r="M33" s="9"/>
      <c r="N33" s="9"/>
      <c r="O33" s="9"/>
      <c r="P33" s="9"/>
      <c r="Q33" s="9"/>
      <c r="R33" s="9"/>
    </row>
    <row r="34" spans="1:18" x14ac:dyDescent="0.2">
      <c r="C34" s="136" t="s">
        <v>117</v>
      </c>
      <c r="D34" s="9"/>
      <c r="E34" s="9"/>
      <c r="F34" s="9"/>
      <c r="G34" s="9"/>
      <c r="H34" s="9"/>
      <c r="I34" s="9"/>
      <c r="J34" s="9"/>
      <c r="K34" s="9"/>
      <c r="L34" s="9"/>
      <c r="M34" s="9"/>
      <c r="N34" s="9"/>
      <c r="O34" s="9"/>
      <c r="P34" s="9"/>
      <c r="Q34" s="9"/>
      <c r="R34" s="9"/>
    </row>
    <row r="35" spans="1:18" x14ac:dyDescent="0.2">
      <c r="B35" s="1" t="s">
        <v>127</v>
      </c>
      <c r="C35" s="137"/>
      <c r="D35" s="152" t="s">
        <v>128</v>
      </c>
      <c r="E35" s="139"/>
      <c r="F35" s="139"/>
      <c r="G35" s="139"/>
      <c r="H35" s="139"/>
      <c r="I35" s="139"/>
      <c r="J35" s="139"/>
      <c r="K35" s="139"/>
      <c r="L35" s="139"/>
      <c r="M35" s="139"/>
      <c r="N35" s="139"/>
      <c r="O35" s="139"/>
      <c r="P35" s="139"/>
      <c r="Q35" s="139"/>
      <c r="R35" s="139"/>
    </row>
    <row r="36" spans="1:18" x14ac:dyDescent="0.2">
      <c r="C36" s="151" t="s">
        <v>128</v>
      </c>
      <c r="D36" s="9"/>
      <c r="E36" s="9"/>
      <c r="F36" s="9"/>
      <c r="G36" s="9"/>
      <c r="H36" s="9"/>
      <c r="I36" s="9"/>
      <c r="J36" s="9"/>
      <c r="K36" s="9"/>
      <c r="L36" s="9"/>
      <c r="M36" s="9"/>
      <c r="N36" s="9"/>
      <c r="O36" s="9"/>
      <c r="P36" s="9"/>
      <c r="Q36" s="9"/>
      <c r="R36" s="9"/>
    </row>
    <row r="37" spans="1:18" x14ac:dyDescent="0.2">
      <c r="B37" s="1" t="s">
        <v>129</v>
      </c>
      <c r="C37" s="150"/>
      <c r="D37" s="139"/>
      <c r="E37" s="139"/>
      <c r="F37" s="139"/>
      <c r="G37" s="139"/>
      <c r="H37" s="139"/>
      <c r="I37" s="139"/>
      <c r="J37" s="139"/>
      <c r="K37" s="139"/>
      <c r="L37" s="139"/>
      <c r="M37" s="139"/>
      <c r="N37" s="139"/>
      <c r="O37" s="139"/>
      <c r="P37" s="139"/>
      <c r="Q37" s="139"/>
      <c r="R37" s="139"/>
    </row>
    <row r="38" spans="1:18" x14ac:dyDescent="0.2">
      <c r="C38" s="151" t="s">
        <v>130</v>
      </c>
      <c r="D38" s="9"/>
      <c r="E38" s="9"/>
      <c r="F38" s="9"/>
      <c r="G38" s="9"/>
      <c r="H38" s="9"/>
      <c r="I38" s="9"/>
      <c r="J38" s="9"/>
      <c r="K38" s="9"/>
      <c r="L38" s="9"/>
      <c r="M38" s="9"/>
      <c r="N38" s="9"/>
      <c r="O38" s="9"/>
      <c r="P38" s="9"/>
      <c r="Q38" s="9"/>
      <c r="R38" s="9"/>
    </row>
    <row r="39" spans="1:18" x14ac:dyDescent="0.2">
      <c r="B39" s="1" t="s">
        <v>87</v>
      </c>
      <c r="D39" s="110"/>
      <c r="E39" s="110"/>
      <c r="F39" s="110"/>
      <c r="G39" s="110"/>
      <c r="H39" s="110"/>
      <c r="I39" s="110"/>
      <c r="J39" s="110"/>
      <c r="K39" s="110"/>
      <c r="L39" s="110"/>
      <c r="M39" s="110"/>
      <c r="N39" s="110"/>
      <c r="O39" s="110"/>
      <c r="P39" s="110"/>
      <c r="Q39" s="110"/>
      <c r="R39" s="110"/>
    </row>
    <row r="40" spans="1:18" x14ac:dyDescent="0.2">
      <c r="C40" s="53" t="s">
        <v>18</v>
      </c>
      <c r="D40" s="9"/>
      <c r="E40" s="9"/>
      <c r="F40" s="9"/>
      <c r="G40" s="9"/>
      <c r="H40" s="9"/>
      <c r="I40" s="9"/>
      <c r="J40" s="9"/>
      <c r="K40" s="9"/>
      <c r="L40" s="9"/>
      <c r="M40" s="9"/>
      <c r="N40" s="9"/>
      <c r="O40" s="9"/>
      <c r="P40" s="9"/>
      <c r="Q40" s="9"/>
      <c r="R40" s="9"/>
    </row>
    <row r="41" spans="1:18" x14ac:dyDescent="0.2">
      <c r="C41" s="136" t="s">
        <v>118</v>
      </c>
      <c r="D41" s="9"/>
      <c r="E41" s="9"/>
      <c r="F41" s="9"/>
      <c r="G41" s="9"/>
      <c r="H41" s="9"/>
      <c r="I41" s="9"/>
      <c r="J41" s="9"/>
      <c r="K41" s="9"/>
      <c r="L41" s="9"/>
      <c r="M41" s="9"/>
      <c r="N41" s="9"/>
      <c r="O41" s="9"/>
      <c r="P41" s="9"/>
      <c r="Q41" s="9"/>
      <c r="R41" s="9"/>
    </row>
    <row r="42" spans="1:18" x14ac:dyDescent="0.2">
      <c r="C42" s="136" t="s">
        <v>119</v>
      </c>
      <c r="D42" s="9"/>
      <c r="E42" s="9"/>
      <c r="F42" s="9"/>
      <c r="G42" s="9"/>
      <c r="H42" s="9"/>
      <c r="I42" s="9"/>
      <c r="J42" s="9"/>
      <c r="K42" s="9"/>
      <c r="L42" s="9"/>
      <c r="M42" s="9"/>
      <c r="N42" s="9"/>
      <c r="O42" s="9"/>
      <c r="P42" s="9"/>
      <c r="Q42" s="9"/>
      <c r="R42" s="9"/>
    </row>
    <row r="43" spans="1:18" x14ac:dyDescent="0.2">
      <c r="B43" s="140" t="s">
        <v>120</v>
      </c>
      <c r="C43" s="141"/>
      <c r="D43" s="141"/>
      <c r="E43" s="141"/>
      <c r="F43" s="141"/>
      <c r="G43" s="141"/>
      <c r="H43" s="141"/>
      <c r="I43" s="141"/>
      <c r="J43" s="141"/>
      <c r="K43" s="141"/>
      <c r="L43" s="141"/>
      <c r="M43" s="141"/>
      <c r="N43" s="141"/>
      <c r="O43" s="141"/>
      <c r="P43" s="141"/>
      <c r="Q43" s="141"/>
      <c r="R43" s="141"/>
    </row>
    <row r="44" spans="1:18" x14ac:dyDescent="0.2">
      <c r="A44" s="316"/>
      <c r="B44" s="142">
        <v>1</v>
      </c>
      <c r="C44" s="143" t="s">
        <v>121</v>
      </c>
      <c r="D44" s="144"/>
      <c r="E44" s="144"/>
      <c r="F44" s="144"/>
      <c r="G44" s="144"/>
      <c r="H44" s="144"/>
      <c r="I44" s="144"/>
      <c r="J44" s="144"/>
      <c r="K44" s="144"/>
      <c r="L44" s="144"/>
      <c r="M44" s="144"/>
      <c r="N44" s="144"/>
      <c r="O44" s="144"/>
      <c r="P44" s="144"/>
      <c r="Q44" s="144"/>
      <c r="R44" s="144"/>
    </row>
    <row r="45" spans="1:18" x14ac:dyDescent="0.2">
      <c r="B45" s="142">
        <v>2</v>
      </c>
      <c r="C45" s="143" t="s">
        <v>122</v>
      </c>
      <c r="D45" s="144"/>
      <c r="E45" s="144"/>
      <c r="F45" s="144"/>
      <c r="G45" s="144"/>
      <c r="H45" s="144"/>
      <c r="I45" s="144"/>
      <c r="J45" s="144"/>
      <c r="K45" s="144"/>
      <c r="L45" s="144"/>
      <c r="M45" s="144"/>
      <c r="N45" s="144"/>
      <c r="O45" s="144"/>
      <c r="P45" s="144"/>
      <c r="Q45" s="144"/>
      <c r="R45" s="144"/>
    </row>
    <row r="46" spans="1:18" ht="13.5" customHeight="1" x14ac:dyDescent="0.2">
      <c r="B46" s="142">
        <v>3</v>
      </c>
      <c r="C46" s="143" t="s">
        <v>123</v>
      </c>
      <c r="D46" s="144"/>
      <c r="E46" s="144"/>
      <c r="F46" s="144"/>
      <c r="G46" s="144"/>
      <c r="H46" s="144"/>
      <c r="I46" s="144"/>
      <c r="J46" s="144"/>
      <c r="K46" s="144"/>
      <c r="L46" s="144"/>
      <c r="M46" s="144"/>
      <c r="N46" s="144"/>
      <c r="O46" s="144"/>
      <c r="P46" s="144"/>
      <c r="Q46" s="144"/>
      <c r="R46" s="144"/>
    </row>
    <row r="47" spans="1:18" x14ac:dyDescent="0.2">
      <c r="B47" s="145">
        <v>4</v>
      </c>
      <c r="C47" s="143" t="s">
        <v>124</v>
      </c>
      <c r="D47" s="144"/>
      <c r="E47" s="144"/>
      <c r="F47" s="144"/>
      <c r="G47" s="144"/>
      <c r="H47" s="144"/>
      <c r="I47" s="144"/>
      <c r="J47" s="144"/>
      <c r="K47" s="144"/>
      <c r="L47" s="144"/>
      <c r="M47" s="144"/>
      <c r="N47" s="144"/>
      <c r="O47" s="144"/>
      <c r="P47" s="144"/>
      <c r="Q47" s="144"/>
      <c r="R47" s="144"/>
    </row>
    <row r="48" spans="1:18" ht="13.5" thickBot="1" x14ac:dyDescent="0.25">
      <c r="B48" s="145">
        <v>5</v>
      </c>
      <c r="C48" s="143" t="s">
        <v>126</v>
      </c>
      <c r="D48" s="144"/>
      <c r="E48" s="144"/>
      <c r="F48" s="144"/>
      <c r="G48" s="144"/>
      <c r="H48" s="144"/>
      <c r="I48" s="144"/>
      <c r="J48" s="144"/>
      <c r="K48" s="144"/>
      <c r="L48" s="144"/>
      <c r="M48" s="144"/>
      <c r="N48" s="144"/>
      <c r="O48" s="144"/>
      <c r="P48" s="144"/>
      <c r="Q48" s="144"/>
      <c r="R48" s="144"/>
    </row>
    <row r="49" spans="2:18" ht="12.75" customHeight="1" thickBot="1" x14ac:dyDescent="0.25">
      <c r="B49" s="142"/>
      <c r="C49" s="146" t="s">
        <v>28</v>
      </c>
      <c r="D49" s="147" t="str">
        <f>IF(COUNTIF(D44:D48,"A")&gt;4,"C",IF(COUNTIF(D44:D48,"A")&gt;0,"P"," "))</f>
        <v xml:space="preserve"> </v>
      </c>
      <c r="E49" s="147" t="str">
        <f t="shared" ref="E49:R49" si="4">IF(COUNTIF(E44:E48,"A")&gt;4,"C",IF(COUNTIF(E44:E48,"A")&gt;0,"P"," "))</f>
        <v xml:space="preserve"> </v>
      </c>
      <c r="F49" s="147" t="str">
        <f t="shared" si="4"/>
        <v xml:space="preserve"> </v>
      </c>
      <c r="G49" s="147" t="str">
        <f t="shared" si="4"/>
        <v xml:space="preserve"> </v>
      </c>
      <c r="H49" s="147" t="str">
        <f t="shared" si="4"/>
        <v xml:space="preserve"> </v>
      </c>
      <c r="I49" s="147" t="str">
        <f t="shared" si="4"/>
        <v xml:space="preserve"> </v>
      </c>
      <c r="J49" s="147" t="str">
        <f t="shared" si="4"/>
        <v xml:space="preserve"> </v>
      </c>
      <c r="K49" s="147" t="str">
        <f t="shared" si="4"/>
        <v xml:space="preserve"> </v>
      </c>
      <c r="L49" s="147" t="str">
        <f t="shared" si="4"/>
        <v xml:space="preserve"> </v>
      </c>
      <c r="M49" s="147" t="str">
        <f t="shared" si="4"/>
        <v xml:space="preserve"> </v>
      </c>
      <c r="N49" s="147" t="str">
        <f t="shared" si="4"/>
        <v xml:space="preserve"> </v>
      </c>
      <c r="O49" s="147" t="str">
        <f t="shared" si="4"/>
        <v xml:space="preserve"> </v>
      </c>
      <c r="P49" s="147" t="str">
        <f t="shared" si="4"/>
        <v xml:space="preserve"> </v>
      </c>
      <c r="Q49" s="147" t="str">
        <f t="shared" si="4"/>
        <v xml:space="preserve"> </v>
      </c>
      <c r="R49" s="147" t="str">
        <f t="shared" si="4"/>
        <v xml:space="preserve"> </v>
      </c>
    </row>
    <row r="50" spans="2:18" x14ac:dyDescent="0.2">
      <c r="B50" s="140" t="s">
        <v>125</v>
      </c>
      <c r="C50" s="141"/>
      <c r="D50" s="141"/>
      <c r="E50" s="141"/>
      <c r="F50" s="141"/>
      <c r="G50" s="141"/>
      <c r="H50" s="141"/>
      <c r="I50" s="141"/>
      <c r="J50" s="141"/>
      <c r="K50" s="141"/>
      <c r="L50" s="141"/>
      <c r="M50" s="141"/>
      <c r="N50" s="141"/>
      <c r="O50" s="141"/>
      <c r="P50" s="141"/>
      <c r="Q50" s="141"/>
      <c r="R50" s="141"/>
    </row>
    <row r="51" spans="2:18" x14ac:dyDescent="0.2">
      <c r="B51" s="142">
        <v>1</v>
      </c>
      <c r="C51" s="143" t="s">
        <v>121</v>
      </c>
      <c r="D51" s="144"/>
      <c r="E51" s="144"/>
      <c r="F51" s="144"/>
      <c r="G51" s="144"/>
      <c r="H51" s="144"/>
      <c r="I51" s="144"/>
      <c r="J51" s="144"/>
      <c r="K51" s="144"/>
      <c r="L51" s="144"/>
      <c r="M51" s="144"/>
      <c r="N51" s="144"/>
      <c r="O51" s="144"/>
      <c r="P51" s="144"/>
      <c r="Q51" s="144"/>
      <c r="R51" s="144"/>
    </row>
    <row r="52" spans="2:18" ht="12" customHeight="1" x14ac:dyDescent="0.2">
      <c r="B52" s="142">
        <v>2</v>
      </c>
      <c r="C52" s="143" t="s">
        <v>122</v>
      </c>
      <c r="D52" s="144"/>
      <c r="E52" s="144"/>
      <c r="F52" s="144"/>
      <c r="G52" s="144"/>
      <c r="H52" s="144"/>
      <c r="I52" s="144"/>
      <c r="J52" s="144"/>
      <c r="K52" s="144"/>
      <c r="L52" s="144"/>
      <c r="M52" s="144"/>
      <c r="N52" s="144"/>
      <c r="O52" s="144"/>
      <c r="P52" s="144"/>
      <c r="Q52" s="144"/>
      <c r="R52" s="144"/>
    </row>
    <row r="53" spans="2:18" x14ac:dyDescent="0.2">
      <c r="B53" s="142">
        <v>3</v>
      </c>
      <c r="C53" s="143" t="s">
        <v>123</v>
      </c>
      <c r="D53" s="144"/>
      <c r="E53" s="144"/>
      <c r="F53" s="144"/>
      <c r="G53" s="144"/>
      <c r="H53" s="144"/>
      <c r="I53" s="144"/>
      <c r="J53" s="144"/>
      <c r="K53" s="144"/>
      <c r="L53" s="144"/>
      <c r="M53" s="144"/>
      <c r="N53" s="144"/>
      <c r="O53" s="144"/>
      <c r="P53" s="144"/>
      <c r="Q53" s="144"/>
      <c r="R53" s="144"/>
    </row>
    <row r="54" spans="2:18" ht="12.75" customHeight="1" x14ac:dyDescent="0.2">
      <c r="B54" s="145">
        <v>4</v>
      </c>
      <c r="C54" s="143" t="s">
        <v>124</v>
      </c>
      <c r="D54" s="144"/>
      <c r="E54" s="144"/>
      <c r="F54" s="144"/>
      <c r="G54" s="144"/>
      <c r="H54" s="144"/>
      <c r="I54" s="144"/>
      <c r="J54" s="144"/>
      <c r="K54" s="144"/>
      <c r="L54" s="144"/>
      <c r="M54" s="144"/>
      <c r="N54" s="144"/>
      <c r="O54" s="144"/>
      <c r="P54" s="144"/>
      <c r="Q54" s="144"/>
      <c r="R54" s="144"/>
    </row>
    <row r="55" spans="2:18" ht="13.5" thickBot="1" x14ac:dyDescent="0.25">
      <c r="B55" s="145">
        <v>5</v>
      </c>
      <c r="C55" s="143" t="s">
        <v>126</v>
      </c>
      <c r="D55" s="144"/>
      <c r="E55" s="144"/>
      <c r="F55" s="144"/>
      <c r="G55" s="144"/>
      <c r="H55" s="144"/>
      <c r="I55" s="144"/>
      <c r="J55" s="144"/>
      <c r="K55" s="144"/>
      <c r="L55" s="144"/>
      <c r="M55" s="144"/>
      <c r="N55" s="144"/>
      <c r="O55" s="144"/>
      <c r="P55" s="144"/>
      <c r="Q55" s="144"/>
      <c r="R55" s="144"/>
    </row>
    <row r="56" spans="2:18" ht="13.5" thickBot="1" x14ac:dyDescent="0.25">
      <c r="B56" s="142"/>
      <c r="C56" s="146" t="s">
        <v>28</v>
      </c>
      <c r="D56" s="147" t="str">
        <f>IF(COUNTIF(D51:D55,"A")&gt;4,"C",IF(COUNTIF(D51:D55,"A")&gt;0,"P"," "))</f>
        <v xml:space="preserve"> </v>
      </c>
      <c r="E56" s="147" t="str">
        <f t="shared" ref="E56:R56" si="5">IF(COUNTIF(E51:E55,"A")&gt;4,"C",IF(COUNTIF(E51:E55,"A")&gt;0,"P"," "))</f>
        <v xml:space="preserve"> </v>
      </c>
      <c r="F56" s="147" t="str">
        <f t="shared" si="5"/>
        <v xml:space="preserve"> </v>
      </c>
      <c r="G56" s="147" t="str">
        <f t="shared" si="5"/>
        <v xml:space="preserve"> </v>
      </c>
      <c r="H56" s="147" t="str">
        <f t="shared" si="5"/>
        <v xml:space="preserve"> </v>
      </c>
      <c r="I56" s="147" t="str">
        <f t="shared" si="5"/>
        <v xml:space="preserve"> </v>
      </c>
      <c r="J56" s="147" t="str">
        <f t="shared" si="5"/>
        <v xml:space="preserve"> </v>
      </c>
      <c r="K56" s="147" t="str">
        <f t="shared" si="5"/>
        <v xml:space="preserve"> </v>
      </c>
      <c r="L56" s="147" t="str">
        <f t="shared" si="5"/>
        <v xml:space="preserve"> </v>
      </c>
      <c r="M56" s="147" t="str">
        <f t="shared" si="5"/>
        <v xml:space="preserve"> </v>
      </c>
      <c r="N56" s="147" t="str">
        <f t="shared" si="5"/>
        <v xml:space="preserve"> </v>
      </c>
      <c r="O56" s="147" t="str">
        <f t="shared" si="5"/>
        <v xml:space="preserve"> </v>
      </c>
      <c r="P56" s="147" t="str">
        <f t="shared" si="5"/>
        <v xml:space="preserve"> </v>
      </c>
      <c r="Q56" s="147" t="str">
        <f t="shared" si="5"/>
        <v xml:space="preserve"> </v>
      </c>
      <c r="R56" s="147" t="str">
        <f t="shared" si="5"/>
        <v xml:space="preserve"> </v>
      </c>
    </row>
    <row r="57" spans="2:18" x14ac:dyDescent="0.2">
      <c r="B57" s="77" t="s">
        <v>137</v>
      </c>
      <c r="C57" s="6"/>
      <c r="D57" s="180" t="s">
        <v>136</v>
      </c>
      <c r="E57" s="78"/>
      <c r="F57" s="78"/>
      <c r="G57" s="78"/>
      <c r="H57" s="78"/>
      <c r="I57" s="78"/>
      <c r="J57" s="78"/>
      <c r="K57" s="78"/>
      <c r="L57" s="78"/>
      <c r="M57" s="78"/>
      <c r="N57" s="78"/>
      <c r="O57" s="78"/>
      <c r="P57" s="78"/>
      <c r="Q57" s="78"/>
      <c r="R57" s="78"/>
    </row>
    <row r="58" spans="2:18" x14ac:dyDescent="0.2">
      <c r="B58" s="79">
        <v>1</v>
      </c>
      <c r="C58" s="153" t="s">
        <v>169</v>
      </c>
      <c r="D58" s="67"/>
      <c r="E58" s="67"/>
      <c r="F58" s="67"/>
      <c r="G58" s="67"/>
      <c r="H58" s="67"/>
      <c r="I58" s="67"/>
      <c r="J58" s="67"/>
      <c r="K58" s="67"/>
      <c r="L58" s="67"/>
      <c r="M58" s="67"/>
      <c r="N58" s="67"/>
      <c r="O58" s="67"/>
      <c r="P58" s="67"/>
      <c r="Q58" s="67"/>
      <c r="R58" s="67"/>
    </row>
    <row r="59" spans="2:18" x14ac:dyDescent="0.2">
      <c r="B59" s="79">
        <v>2</v>
      </c>
      <c r="C59" s="153" t="s">
        <v>170</v>
      </c>
      <c r="D59" s="67"/>
      <c r="E59" s="67"/>
      <c r="F59" s="67"/>
      <c r="G59" s="67"/>
      <c r="H59" s="67"/>
      <c r="I59" s="67"/>
      <c r="J59" s="67"/>
      <c r="K59" s="67"/>
      <c r="L59" s="67"/>
      <c r="M59" s="67"/>
      <c r="N59" s="67"/>
      <c r="O59" s="67"/>
      <c r="P59" s="67"/>
      <c r="Q59" s="67"/>
      <c r="R59" s="67"/>
    </row>
    <row r="60" spans="2:18" x14ac:dyDescent="0.2">
      <c r="B60" s="79">
        <v>3</v>
      </c>
      <c r="C60" s="153" t="s">
        <v>171</v>
      </c>
      <c r="D60" s="67"/>
      <c r="E60" s="67"/>
      <c r="F60" s="67"/>
      <c r="G60" s="67"/>
      <c r="H60" s="67"/>
      <c r="I60" s="67"/>
      <c r="J60" s="67"/>
      <c r="K60" s="67"/>
      <c r="L60" s="67"/>
      <c r="M60" s="67"/>
      <c r="N60" s="67"/>
      <c r="O60" s="67"/>
      <c r="P60" s="67"/>
      <c r="Q60" s="67"/>
      <c r="R60" s="67"/>
    </row>
    <row r="61" spans="2:18" x14ac:dyDescent="0.2">
      <c r="B61" s="79">
        <v>4</v>
      </c>
      <c r="C61" s="153" t="s">
        <v>172</v>
      </c>
      <c r="D61" s="67"/>
      <c r="E61" s="67"/>
      <c r="F61" s="67"/>
      <c r="G61" s="67"/>
      <c r="H61" s="67"/>
      <c r="I61" s="67"/>
      <c r="J61" s="67"/>
      <c r="K61" s="67"/>
      <c r="L61" s="67"/>
      <c r="M61" s="67"/>
      <c r="N61" s="67"/>
      <c r="O61" s="67"/>
      <c r="P61" s="67"/>
      <c r="Q61" s="67"/>
      <c r="R61" s="67"/>
    </row>
    <row r="62" spans="2:18" ht="13.5" thickBot="1" x14ac:dyDescent="0.25">
      <c r="B62" s="79">
        <v>5</v>
      </c>
      <c r="C62" s="153" t="s">
        <v>173</v>
      </c>
      <c r="D62" s="67"/>
      <c r="E62" s="67"/>
      <c r="F62" s="67"/>
      <c r="G62" s="67"/>
      <c r="H62" s="67"/>
      <c r="I62" s="67"/>
      <c r="J62" s="67"/>
      <c r="K62" s="67"/>
      <c r="L62" s="67"/>
      <c r="M62" s="67"/>
      <c r="N62" s="67"/>
      <c r="O62" s="67"/>
      <c r="P62" s="67"/>
      <c r="Q62" s="67"/>
      <c r="R62" s="67"/>
    </row>
    <row r="63" spans="2:18" ht="13.5" thickBot="1" x14ac:dyDescent="0.25">
      <c r="B63" s="71"/>
      <c r="C63" s="82" t="s">
        <v>28</v>
      </c>
      <c r="D63" s="83" t="str">
        <f>IF(COUNTIF(D58:D62,"A")=5,"C",IF(COUNTIF(D58:D62,"A")&gt;0,"P"," "))</f>
        <v xml:space="preserve"> </v>
      </c>
      <c r="E63" s="83" t="str">
        <f t="shared" ref="E63:R63" si="6">IF(COUNTIF(E58:E62,"A")=5,"C",IF(COUNTIF(E58:E62,"A")&gt;0,"P"," "))</f>
        <v xml:space="preserve"> </v>
      </c>
      <c r="F63" s="83" t="str">
        <f t="shared" si="6"/>
        <v xml:space="preserve"> </v>
      </c>
      <c r="G63" s="83" t="str">
        <f t="shared" si="6"/>
        <v xml:space="preserve"> </v>
      </c>
      <c r="H63" s="83" t="str">
        <f t="shared" si="6"/>
        <v xml:space="preserve"> </v>
      </c>
      <c r="I63" s="83" t="str">
        <f t="shared" si="6"/>
        <v xml:space="preserve"> </v>
      </c>
      <c r="J63" s="83" t="str">
        <f t="shared" si="6"/>
        <v xml:space="preserve"> </v>
      </c>
      <c r="K63" s="83" t="str">
        <f t="shared" si="6"/>
        <v xml:space="preserve"> </v>
      </c>
      <c r="L63" s="83" t="str">
        <f t="shared" si="6"/>
        <v xml:space="preserve"> </v>
      </c>
      <c r="M63" s="83" t="str">
        <f t="shared" si="6"/>
        <v xml:space="preserve"> </v>
      </c>
      <c r="N63" s="83" t="str">
        <f t="shared" si="6"/>
        <v xml:space="preserve"> </v>
      </c>
      <c r="O63" s="83" t="str">
        <f t="shared" si="6"/>
        <v xml:space="preserve"> </v>
      </c>
      <c r="P63" s="83" t="str">
        <f t="shared" si="6"/>
        <v xml:space="preserve"> </v>
      </c>
      <c r="Q63" s="83" t="str">
        <f t="shared" si="6"/>
        <v xml:space="preserve"> </v>
      </c>
      <c r="R63" s="83" t="str">
        <f t="shared" si="6"/>
        <v xml:space="preserve"> </v>
      </c>
    </row>
    <row r="64" spans="2:18" x14ac:dyDescent="0.2">
      <c r="B64" s="84"/>
      <c r="C64" s="82"/>
      <c r="D64" s="82"/>
      <c r="E64" s="82"/>
      <c r="F64" s="82"/>
      <c r="G64" s="82"/>
      <c r="H64" s="82"/>
      <c r="I64" s="82"/>
      <c r="J64" s="82"/>
      <c r="K64" s="82"/>
      <c r="L64" s="82"/>
      <c r="M64" s="82"/>
      <c r="N64" s="82"/>
      <c r="O64" s="82"/>
      <c r="P64" s="82"/>
      <c r="Q64" s="82"/>
      <c r="R64" s="82"/>
    </row>
  </sheetData>
  <sheetProtection password="9A15" sheet="1" objects="1" scenarios="1" selectLockedCells="1"/>
  <mergeCells count="23">
    <mergeCell ref="B15:C15"/>
    <mergeCell ref="A4:C4"/>
    <mergeCell ref="F1:F4"/>
    <mergeCell ref="B5:C5"/>
    <mergeCell ref="B3:C3"/>
    <mergeCell ref="D5:R5"/>
    <mergeCell ref="E1:E4"/>
    <mergeCell ref="M1:M4"/>
    <mergeCell ref="R1:R4"/>
    <mergeCell ref="P1:P4"/>
    <mergeCell ref="Q1:Q4"/>
    <mergeCell ref="B9:C9"/>
    <mergeCell ref="D9:R9"/>
    <mergeCell ref="B12:C12"/>
    <mergeCell ref="I1:I4"/>
    <mergeCell ref="H1:H4"/>
    <mergeCell ref="O1:O4"/>
    <mergeCell ref="K1:K4"/>
    <mergeCell ref="L1:L4"/>
    <mergeCell ref="J1:J4"/>
    <mergeCell ref="D1:D4"/>
    <mergeCell ref="G1:G4"/>
    <mergeCell ref="N1:N4"/>
  </mergeCells>
  <phoneticPr fontId="2" type="noConversion"/>
  <hyperlinks>
    <hyperlink ref="D32" r:id="rId1"/>
    <hyperlink ref="D35" r:id="rId2"/>
    <hyperlink ref="D22" r:id="rId3"/>
  </hyperlinks>
  <pageMargins left="0.5" right="0.25" top="1" bottom="1" header="0.5" footer="0.5"/>
  <pageSetup fitToWidth="0" orientation="portrait" r:id="rId4"/>
  <headerFooter alignWithMargins="0">
    <oddHeader>&amp;C&amp;"Arial,Bold"&amp;14CadetteTrax&amp;12
Age-Level Awards - &amp;D</oddHeader>
    <oddFooter>Page &amp;P</oddFooter>
  </headerFooter>
  <rowBreaks count="1" manualBreakCount="1">
    <brk id="42" max="16383" man="1"/>
  </rowBreaks>
  <drawing r:id="rId5"/>
  <legacyDrawing r:id="rId6"/>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7"/>
    <pageSetUpPr fitToPage="1"/>
  </sheetPr>
  <dimension ref="A1:R18"/>
  <sheetViews>
    <sheetView showGridLines="0" zoomScaleNormal="100" workbookViewId="0">
      <selection activeCell="D7" sqref="D7"/>
    </sheetView>
  </sheetViews>
  <sheetFormatPr defaultRowHeight="12.75" x14ac:dyDescent="0.2"/>
  <cols>
    <col min="1" max="1" width="19.5703125" style="116" customWidth="1"/>
    <col min="2" max="2" width="2.28515625" style="116" customWidth="1"/>
    <col min="3" max="3" width="34.7109375" style="116" bestFit="1" customWidth="1"/>
    <col min="4" max="18" width="3.28515625" style="116" bestFit="1" customWidth="1"/>
    <col min="19" max="16384" width="9.140625" style="116"/>
  </cols>
  <sheetData>
    <row r="1" spans="1:18" ht="17.25" customHeight="1" x14ac:dyDescent="0.2">
      <c r="A1" s="235"/>
      <c r="B1" s="200" t="s">
        <v>103</v>
      </c>
      <c r="C1" s="236">
        <f>Instructions!F3</f>
        <v>0</v>
      </c>
      <c r="D1" s="415" t="str">
        <f ca="1">'ambassador 1'!$A$1</f>
        <v>ambassador 1</v>
      </c>
      <c r="E1" s="415" t="str">
        <f ca="1">'ambassador 2'!$A$1</f>
        <v>ambassador 2</v>
      </c>
      <c r="F1" s="415" t="str">
        <f ca="1">'ambassador 3'!$A$1</f>
        <v>ambassador 3</v>
      </c>
      <c r="G1" s="415" t="str">
        <f ca="1">'ambassador 4'!$A$1</f>
        <v>ambassador 4</v>
      </c>
      <c r="H1" s="415" t="str">
        <f ca="1">'ambassador 5'!$A$1</f>
        <v>ambassador 5</v>
      </c>
      <c r="I1" s="415" t="str">
        <f ca="1">'ambassador 6'!$A$1</f>
        <v>ambassador 6</v>
      </c>
      <c r="J1" s="415" t="str">
        <f ca="1">'ambassador 7'!$A$1</f>
        <v>ambassador 7</v>
      </c>
      <c r="K1" s="415" t="str">
        <f ca="1">'ambassador 8'!$A$1</f>
        <v>ambassador 8</v>
      </c>
      <c r="L1" s="415" t="str">
        <f ca="1">'ambassador 9'!$A$1</f>
        <v>ambassador 9</v>
      </c>
      <c r="M1" s="415" t="str">
        <f ca="1">'ambassador 10'!$A$1</f>
        <v>ambassador 10</v>
      </c>
      <c r="N1" s="415" t="str">
        <f ca="1">'ambassador 11'!$A$1</f>
        <v>ambassador 11</v>
      </c>
      <c r="O1" s="415" t="str">
        <f ca="1">'ambassador 12'!$A$1</f>
        <v>ambassador 12</v>
      </c>
      <c r="P1" s="415" t="str">
        <f ca="1">'ambassador 13'!$A$1</f>
        <v>ambassador 13</v>
      </c>
      <c r="Q1" s="415" t="str">
        <f ca="1">'ambassador 14'!$A$1</f>
        <v>ambassador 14</v>
      </c>
      <c r="R1" s="415" t="str">
        <f ca="1">'ambassador 15'!$A$1</f>
        <v>ambassador 15</v>
      </c>
    </row>
    <row r="2" spans="1:18" ht="17.25" customHeight="1" x14ac:dyDescent="0.25">
      <c r="A2" s="237"/>
      <c r="B2" s="154" t="s">
        <v>104</v>
      </c>
      <c r="C2" s="155">
        <f>Instructions!F5</f>
        <v>0</v>
      </c>
      <c r="D2" s="416"/>
      <c r="E2" s="416"/>
      <c r="F2" s="416"/>
      <c r="G2" s="416"/>
      <c r="H2" s="416"/>
      <c r="I2" s="416"/>
      <c r="J2" s="416"/>
      <c r="K2" s="416"/>
      <c r="L2" s="416"/>
      <c r="M2" s="416"/>
      <c r="N2" s="416"/>
      <c r="O2" s="416"/>
      <c r="P2" s="416"/>
      <c r="Q2" s="416"/>
      <c r="R2" s="416"/>
    </row>
    <row r="3" spans="1:18" ht="17.25" customHeight="1" x14ac:dyDescent="0.2">
      <c r="A3" s="474"/>
      <c r="B3" s="474"/>
      <c r="C3" s="475"/>
      <c r="D3" s="416"/>
      <c r="E3" s="416"/>
      <c r="F3" s="416"/>
      <c r="G3" s="416"/>
      <c r="H3" s="416"/>
      <c r="I3" s="416"/>
      <c r="J3" s="416"/>
      <c r="K3" s="416"/>
      <c r="L3" s="416"/>
      <c r="M3" s="416"/>
      <c r="N3" s="416"/>
      <c r="O3" s="416"/>
      <c r="P3" s="416"/>
      <c r="Q3" s="416"/>
      <c r="R3" s="416"/>
    </row>
    <row r="4" spans="1:18" ht="17.25" customHeight="1" x14ac:dyDescent="0.2">
      <c r="A4" s="476" t="s">
        <v>81</v>
      </c>
      <c r="B4" s="476"/>
      <c r="C4" s="477"/>
      <c r="D4" s="417"/>
      <c r="E4" s="417"/>
      <c r="F4" s="417"/>
      <c r="G4" s="417"/>
      <c r="H4" s="417"/>
      <c r="I4" s="417"/>
      <c r="J4" s="417"/>
      <c r="K4" s="417"/>
      <c r="L4" s="417"/>
      <c r="M4" s="417"/>
      <c r="N4" s="417"/>
      <c r="O4" s="417"/>
      <c r="P4" s="417"/>
      <c r="Q4" s="417"/>
      <c r="R4" s="417"/>
    </row>
    <row r="5" spans="1:18" x14ac:dyDescent="0.2">
      <c r="A5" s="156"/>
      <c r="B5" s="156"/>
      <c r="C5" s="156"/>
      <c r="D5" s="157"/>
      <c r="E5" s="157"/>
      <c r="F5" s="156"/>
      <c r="G5" s="156"/>
      <c r="H5" s="156"/>
      <c r="I5" s="156"/>
      <c r="J5" s="472"/>
      <c r="K5" s="473"/>
      <c r="L5" s="473"/>
      <c r="M5" s="473"/>
      <c r="N5" s="473"/>
      <c r="O5" s="473"/>
      <c r="P5" s="473"/>
      <c r="Q5" s="473"/>
      <c r="R5" s="473"/>
    </row>
    <row r="6" spans="1:18" x14ac:dyDescent="0.2">
      <c r="A6" s="158"/>
      <c r="B6" s="159" t="s">
        <v>131</v>
      </c>
      <c r="C6" s="160"/>
      <c r="D6" s="161"/>
      <c r="E6" s="161"/>
      <c r="F6" s="160"/>
      <c r="G6" s="160"/>
      <c r="H6" s="160"/>
      <c r="I6" s="160"/>
      <c r="J6" s="162"/>
      <c r="K6" s="163"/>
      <c r="L6" s="163"/>
      <c r="M6" s="163"/>
      <c r="N6" s="163"/>
      <c r="O6" s="163"/>
      <c r="P6" s="163"/>
      <c r="Q6" s="163"/>
      <c r="R6" s="163"/>
    </row>
    <row r="7" spans="1:18" x14ac:dyDescent="0.2">
      <c r="A7" s="164"/>
      <c r="B7" s="165">
        <v>1</v>
      </c>
      <c r="C7" s="166" t="s">
        <v>344</v>
      </c>
      <c r="D7" s="167"/>
      <c r="E7" s="168" t="s">
        <v>27</v>
      </c>
      <c r="F7" s="168" t="s">
        <v>27</v>
      </c>
      <c r="G7" s="168" t="s">
        <v>27</v>
      </c>
      <c r="H7" s="168" t="s">
        <v>27</v>
      </c>
      <c r="I7" s="168"/>
      <c r="J7" s="168" t="s">
        <v>27</v>
      </c>
      <c r="K7" s="168" t="s">
        <v>27</v>
      </c>
      <c r="L7" s="168" t="s">
        <v>27</v>
      </c>
      <c r="M7" s="168" t="s">
        <v>27</v>
      </c>
      <c r="N7" s="168" t="s">
        <v>27</v>
      </c>
      <c r="O7" s="168" t="s">
        <v>27</v>
      </c>
      <c r="P7" s="168" t="s">
        <v>27</v>
      </c>
      <c r="Q7" s="168" t="s">
        <v>27</v>
      </c>
      <c r="R7" s="168" t="s">
        <v>27</v>
      </c>
    </row>
    <row r="8" spans="1:18" x14ac:dyDescent="0.2">
      <c r="A8" s="164"/>
      <c r="B8" s="165">
        <v>2</v>
      </c>
      <c r="C8" s="166" t="s">
        <v>254</v>
      </c>
      <c r="D8" s="168"/>
      <c r="E8" s="168"/>
      <c r="F8" s="168"/>
      <c r="G8" s="168"/>
      <c r="H8" s="168"/>
      <c r="I8" s="168"/>
      <c r="J8" s="168"/>
      <c r="K8" s="168"/>
      <c r="L8" s="168"/>
      <c r="M8" s="168"/>
      <c r="N8" s="168"/>
      <c r="O8" s="168"/>
      <c r="P8" s="168"/>
      <c r="Q8" s="168"/>
      <c r="R8" s="168"/>
    </row>
    <row r="9" spans="1:18" x14ac:dyDescent="0.2">
      <c r="A9" s="164"/>
      <c r="B9" s="165">
        <v>3</v>
      </c>
      <c r="C9" s="166" t="s">
        <v>255</v>
      </c>
      <c r="D9" s="167"/>
      <c r="E9" s="168"/>
      <c r="F9" s="168"/>
      <c r="G9" s="168"/>
      <c r="H9" s="168"/>
      <c r="I9" s="168"/>
      <c r="J9" s="168"/>
      <c r="K9" s="168"/>
      <c r="L9" s="168"/>
      <c r="M9" s="168"/>
      <c r="N9" s="168"/>
      <c r="O9" s="168"/>
      <c r="P9" s="168"/>
      <c r="Q9" s="168"/>
      <c r="R9" s="168"/>
    </row>
    <row r="10" spans="1:18" s="173" customFormat="1" ht="6" customHeight="1" x14ac:dyDescent="0.2">
      <c r="A10" s="169"/>
      <c r="B10" s="170"/>
      <c r="C10" s="171"/>
      <c r="D10" s="172" t="str">
        <f t="shared" ref="D10:R10" si="0">IF(COUNTIF(D7:D9,"A")&gt;=1,"C",IF(COUNTIF(D7:D9,"A")&gt;0,"P"," "))</f>
        <v xml:space="preserve"> </v>
      </c>
      <c r="E10" s="172" t="str">
        <f t="shared" si="0"/>
        <v xml:space="preserve"> </v>
      </c>
      <c r="F10" s="172" t="str">
        <f t="shared" si="0"/>
        <v xml:space="preserve"> </v>
      </c>
      <c r="G10" s="172" t="str">
        <f t="shared" si="0"/>
        <v xml:space="preserve"> </v>
      </c>
      <c r="H10" s="172" t="str">
        <f t="shared" si="0"/>
        <v xml:space="preserve"> </v>
      </c>
      <c r="I10" s="172" t="str">
        <f t="shared" si="0"/>
        <v xml:space="preserve"> </v>
      </c>
      <c r="J10" s="172" t="str">
        <f t="shared" si="0"/>
        <v xml:space="preserve"> </v>
      </c>
      <c r="K10" s="172" t="str">
        <f t="shared" si="0"/>
        <v xml:space="preserve"> </v>
      </c>
      <c r="L10" s="172" t="str">
        <f t="shared" si="0"/>
        <v xml:space="preserve"> </v>
      </c>
      <c r="M10" s="172" t="str">
        <f t="shared" si="0"/>
        <v xml:space="preserve"> </v>
      </c>
      <c r="N10" s="172" t="str">
        <f t="shared" si="0"/>
        <v xml:space="preserve"> </v>
      </c>
      <c r="O10" s="172" t="str">
        <f t="shared" si="0"/>
        <v xml:space="preserve"> </v>
      </c>
      <c r="P10" s="172" t="str">
        <f t="shared" si="0"/>
        <v xml:space="preserve"> </v>
      </c>
      <c r="Q10" s="172" t="str">
        <f t="shared" si="0"/>
        <v xml:space="preserve"> </v>
      </c>
      <c r="R10" s="172" t="str">
        <f t="shared" si="0"/>
        <v xml:space="preserve"> </v>
      </c>
    </row>
    <row r="11" spans="1:18" x14ac:dyDescent="0.2">
      <c r="A11" s="142"/>
      <c r="B11" s="159" t="s">
        <v>132</v>
      </c>
      <c r="C11" s="160"/>
      <c r="D11" s="161"/>
      <c r="E11" s="161"/>
      <c r="F11" s="160"/>
      <c r="G11" s="160"/>
      <c r="H11" s="160"/>
      <c r="I11" s="160"/>
      <c r="J11" s="162"/>
      <c r="K11" s="163"/>
      <c r="L11" s="163"/>
      <c r="M11" s="163"/>
      <c r="N11" s="163"/>
      <c r="O11" s="163"/>
      <c r="P11" s="163"/>
      <c r="Q11" s="163"/>
      <c r="R11" s="163"/>
    </row>
    <row r="12" spans="1:18" x14ac:dyDescent="0.2">
      <c r="A12" s="142"/>
      <c r="B12" s="165">
        <v>1</v>
      </c>
      <c r="C12" s="166" t="s">
        <v>256</v>
      </c>
      <c r="D12" s="167"/>
      <c r="E12" s="168" t="s">
        <v>27</v>
      </c>
      <c r="F12" s="168" t="s">
        <v>27</v>
      </c>
      <c r="G12" s="168" t="s">
        <v>27</v>
      </c>
      <c r="H12" s="168" t="s">
        <v>27</v>
      </c>
      <c r="I12" s="168"/>
      <c r="J12" s="168" t="s">
        <v>27</v>
      </c>
      <c r="K12" s="168" t="s">
        <v>27</v>
      </c>
      <c r="L12" s="168" t="s">
        <v>27</v>
      </c>
      <c r="M12" s="168" t="s">
        <v>27</v>
      </c>
      <c r="N12" s="168" t="s">
        <v>27</v>
      </c>
      <c r="O12" s="168" t="s">
        <v>27</v>
      </c>
      <c r="P12" s="168" t="s">
        <v>27</v>
      </c>
      <c r="Q12" s="168" t="s">
        <v>27</v>
      </c>
      <c r="R12" s="168" t="s">
        <v>27</v>
      </c>
    </row>
    <row r="13" spans="1:18" x14ac:dyDescent="0.2">
      <c r="A13" s="142"/>
      <c r="B13" s="165">
        <v>2</v>
      </c>
      <c r="C13" s="166" t="s">
        <v>257</v>
      </c>
      <c r="D13" s="167"/>
      <c r="E13" s="168"/>
      <c r="F13" s="168"/>
      <c r="G13" s="168"/>
      <c r="H13" s="168"/>
      <c r="I13" s="168"/>
      <c r="J13" s="168"/>
      <c r="K13" s="168"/>
      <c r="L13" s="168"/>
      <c r="M13" s="168"/>
      <c r="N13" s="168"/>
      <c r="O13" s="168"/>
      <c r="P13" s="168"/>
      <c r="Q13" s="168"/>
      <c r="R13" s="168"/>
    </row>
    <row r="14" spans="1:18" x14ac:dyDescent="0.2">
      <c r="A14" s="142"/>
      <c r="B14" s="165">
        <v>3</v>
      </c>
      <c r="C14" s="166" t="s">
        <v>258</v>
      </c>
      <c r="D14" s="167"/>
      <c r="E14" s="168"/>
      <c r="F14" s="168"/>
      <c r="G14" s="168"/>
      <c r="H14" s="168"/>
      <c r="I14" s="168"/>
      <c r="J14" s="168"/>
      <c r="K14" s="168"/>
      <c r="L14" s="168"/>
      <c r="M14" s="168"/>
      <c r="N14" s="168"/>
      <c r="O14" s="168"/>
      <c r="P14" s="168"/>
      <c r="Q14" s="168"/>
      <c r="R14" s="168"/>
    </row>
    <row r="15" spans="1:18" s="173" customFormat="1" ht="6" customHeight="1" x14ac:dyDescent="0.2">
      <c r="A15" s="169"/>
      <c r="B15" s="169"/>
      <c r="C15" s="169"/>
      <c r="D15" s="172" t="str">
        <f t="shared" ref="D15:R15" si="1">IF(COUNTIF(D12:D14,"A")&gt;=1,"C",IF(COUNTIF(D12:D14,"A")&gt;0,"P"," "))</f>
        <v xml:space="preserve"> </v>
      </c>
      <c r="E15" s="172" t="str">
        <f t="shared" si="1"/>
        <v xml:space="preserve"> </v>
      </c>
      <c r="F15" s="172" t="str">
        <f t="shared" si="1"/>
        <v xml:space="preserve"> </v>
      </c>
      <c r="G15" s="172" t="str">
        <f t="shared" si="1"/>
        <v xml:space="preserve"> </v>
      </c>
      <c r="H15" s="172" t="str">
        <f t="shared" si="1"/>
        <v xml:space="preserve"> </v>
      </c>
      <c r="I15" s="172" t="str">
        <f t="shared" si="1"/>
        <v xml:space="preserve"> </v>
      </c>
      <c r="J15" s="172" t="str">
        <f t="shared" si="1"/>
        <v xml:space="preserve"> </v>
      </c>
      <c r="K15" s="172" t="str">
        <f t="shared" si="1"/>
        <v xml:space="preserve"> </v>
      </c>
      <c r="L15" s="172" t="str">
        <f t="shared" si="1"/>
        <v xml:space="preserve"> </v>
      </c>
      <c r="M15" s="172" t="str">
        <f t="shared" si="1"/>
        <v xml:space="preserve"> </v>
      </c>
      <c r="N15" s="172" t="str">
        <f t="shared" si="1"/>
        <v xml:space="preserve"> </v>
      </c>
      <c r="O15" s="172" t="str">
        <f t="shared" si="1"/>
        <v xml:space="preserve"> </v>
      </c>
      <c r="P15" s="172" t="str">
        <f t="shared" si="1"/>
        <v xml:space="preserve"> </v>
      </c>
      <c r="Q15" s="172" t="str">
        <f t="shared" si="1"/>
        <v xml:space="preserve"> </v>
      </c>
      <c r="R15" s="172" t="str">
        <f t="shared" si="1"/>
        <v xml:space="preserve"> </v>
      </c>
    </row>
    <row r="16" spans="1:18" x14ac:dyDescent="0.2">
      <c r="A16" s="142"/>
      <c r="B16" s="165"/>
      <c r="C16" s="166" t="s">
        <v>133</v>
      </c>
      <c r="D16" s="167"/>
      <c r="E16" s="168"/>
      <c r="F16" s="168"/>
      <c r="G16" s="168"/>
      <c r="H16" s="168"/>
      <c r="I16" s="168"/>
      <c r="J16" s="168"/>
      <c r="K16" s="168"/>
      <c r="L16" s="168"/>
      <c r="M16" s="168"/>
      <c r="N16" s="168"/>
      <c r="O16" s="168"/>
      <c r="P16" s="168"/>
      <c r="Q16" s="168"/>
      <c r="R16" s="168"/>
    </row>
    <row r="17" spans="1:18" s="173" customFormat="1" ht="6" customHeight="1" thickBot="1" x14ac:dyDescent="0.25">
      <c r="A17" s="169"/>
      <c r="B17" s="174"/>
      <c r="C17" s="175"/>
      <c r="D17" s="172" t="str">
        <f t="shared" ref="D17:R17" si="2">IF(COUNTIF(D16:D16,"A")=1,"C",IF(COUNTIF(D16:D16,"A")&gt;0,"P"," "))</f>
        <v xml:space="preserve"> </v>
      </c>
      <c r="E17" s="172" t="str">
        <f t="shared" si="2"/>
        <v xml:space="preserve"> </v>
      </c>
      <c r="F17" s="172" t="str">
        <f t="shared" si="2"/>
        <v xml:space="preserve"> </v>
      </c>
      <c r="G17" s="172" t="str">
        <f t="shared" si="2"/>
        <v xml:space="preserve"> </v>
      </c>
      <c r="H17" s="172" t="str">
        <f t="shared" si="2"/>
        <v xml:space="preserve"> </v>
      </c>
      <c r="I17" s="172" t="str">
        <f t="shared" si="2"/>
        <v xml:space="preserve"> </v>
      </c>
      <c r="J17" s="172" t="str">
        <f t="shared" si="2"/>
        <v xml:space="preserve"> </v>
      </c>
      <c r="K17" s="172" t="str">
        <f t="shared" si="2"/>
        <v xml:space="preserve"> </v>
      </c>
      <c r="L17" s="172" t="str">
        <f t="shared" si="2"/>
        <v xml:space="preserve"> </v>
      </c>
      <c r="M17" s="172" t="str">
        <f t="shared" si="2"/>
        <v xml:space="preserve"> </v>
      </c>
      <c r="N17" s="172" t="str">
        <f t="shared" si="2"/>
        <v xml:space="preserve"> </v>
      </c>
      <c r="O17" s="172" t="str">
        <f t="shared" si="2"/>
        <v xml:space="preserve"> </v>
      </c>
      <c r="P17" s="172" t="str">
        <f t="shared" si="2"/>
        <v xml:space="preserve"> </v>
      </c>
      <c r="Q17" s="172" t="str">
        <f t="shared" si="2"/>
        <v xml:space="preserve"> </v>
      </c>
      <c r="R17" s="172" t="str">
        <f t="shared" si="2"/>
        <v xml:space="preserve"> </v>
      </c>
    </row>
    <row r="18" spans="1:18" ht="13.5" thickBot="1" x14ac:dyDescent="0.25">
      <c r="A18" s="142"/>
      <c r="B18" s="142"/>
      <c r="C18" s="176" t="s">
        <v>28</v>
      </c>
      <c r="D18" s="177" t="str">
        <f t="shared" ref="D18:R18" si="3">IF(COUNTIF(D7:D17,"C")=3,"C",IF(COUNTIF(D7:D17,"C")&gt;0,"P"," "))</f>
        <v xml:space="preserve"> </v>
      </c>
      <c r="E18" s="177" t="str">
        <f t="shared" si="3"/>
        <v xml:space="preserve"> </v>
      </c>
      <c r="F18" s="177" t="str">
        <f t="shared" si="3"/>
        <v xml:space="preserve"> </v>
      </c>
      <c r="G18" s="177" t="str">
        <f t="shared" si="3"/>
        <v xml:space="preserve"> </v>
      </c>
      <c r="H18" s="177" t="str">
        <f t="shared" si="3"/>
        <v xml:space="preserve"> </v>
      </c>
      <c r="I18" s="177" t="str">
        <f t="shared" si="3"/>
        <v xml:space="preserve"> </v>
      </c>
      <c r="J18" s="177" t="str">
        <f t="shared" si="3"/>
        <v xml:space="preserve"> </v>
      </c>
      <c r="K18" s="177" t="str">
        <f t="shared" si="3"/>
        <v xml:space="preserve"> </v>
      </c>
      <c r="L18" s="177" t="str">
        <f t="shared" si="3"/>
        <v xml:space="preserve"> </v>
      </c>
      <c r="M18" s="177" t="str">
        <f t="shared" si="3"/>
        <v xml:space="preserve"> </v>
      </c>
      <c r="N18" s="177" t="str">
        <f t="shared" si="3"/>
        <v xml:space="preserve"> </v>
      </c>
      <c r="O18" s="177" t="str">
        <f t="shared" si="3"/>
        <v xml:space="preserve"> </v>
      </c>
      <c r="P18" s="177" t="str">
        <f t="shared" si="3"/>
        <v xml:space="preserve"> </v>
      </c>
      <c r="Q18" s="177" t="str">
        <f t="shared" si="3"/>
        <v xml:space="preserve"> </v>
      </c>
      <c r="R18" s="177" t="str">
        <f t="shared" si="3"/>
        <v xml:space="preserve"> </v>
      </c>
    </row>
  </sheetData>
  <sheetProtection password="9A15" sheet="1" objects="1" scenarios="1" selectLockedCells="1"/>
  <mergeCells count="18">
    <mergeCell ref="A3:C3"/>
    <mergeCell ref="A4:C4"/>
    <mergeCell ref="N1:N4"/>
    <mergeCell ref="O1:O4"/>
    <mergeCell ref="D1:D4"/>
    <mergeCell ref="E1:E4"/>
    <mergeCell ref="F1:F4"/>
    <mergeCell ref="G1:G4"/>
    <mergeCell ref="H1:H4"/>
    <mergeCell ref="I1:I4"/>
    <mergeCell ref="J5:R5"/>
    <mergeCell ref="J1:J4"/>
    <mergeCell ref="K1:K4"/>
    <mergeCell ref="L1:L4"/>
    <mergeCell ref="M1:M4"/>
    <mergeCell ref="P1:P4"/>
    <mergeCell ref="Q1:Q4"/>
    <mergeCell ref="R1:R4"/>
  </mergeCells>
  <pageMargins left="0.75" right="0.75" top="1" bottom="0.5" header="0.25" footer="0.25"/>
  <pageSetup scale="86" orientation="portrait" horizontalDpi="300" verticalDpi="300" r:id="rId1"/>
  <headerFooter alignWithMargins="0">
    <oddHeader>&amp;C&amp;"Arial,Bold"&amp;14CadetteTrax
&amp;12Bridging page - &amp;D</oddHeader>
  </headerFooter>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22"/>
    <pageSetUpPr fitToPage="1"/>
  </sheetPr>
  <dimension ref="A1:T13"/>
  <sheetViews>
    <sheetView showGridLines="0" zoomScaleNormal="100" workbookViewId="0">
      <selection activeCell="P7" sqref="P7"/>
    </sheetView>
  </sheetViews>
  <sheetFormatPr defaultRowHeight="12" x14ac:dyDescent="0.2"/>
  <cols>
    <col min="1" max="1" width="4.140625" style="243" bestFit="1" customWidth="1"/>
    <col min="2" max="2" width="12.7109375" style="243" bestFit="1" customWidth="1"/>
    <col min="3" max="3" width="2" style="243" bestFit="1" customWidth="1"/>
    <col min="4" max="4" width="29.140625" style="243" bestFit="1" customWidth="1"/>
    <col min="5" max="19" width="3.42578125" style="244" bestFit="1" customWidth="1"/>
    <col min="20" max="20" width="4.140625" style="243" bestFit="1" customWidth="1"/>
    <col min="21" max="16384" width="9.140625" style="243"/>
  </cols>
  <sheetData>
    <row r="1" spans="1:20" ht="18" customHeight="1" x14ac:dyDescent="0.2">
      <c r="A1" s="478" t="s">
        <v>259</v>
      </c>
      <c r="B1" s="480" t="s">
        <v>82</v>
      </c>
      <c r="C1" s="480"/>
      <c r="D1" s="362">
        <f>[1]Instructions!E3</f>
        <v>0</v>
      </c>
      <c r="E1" s="415" t="str">
        <f ca="1">'ambassador 1'!$A$1</f>
        <v>ambassador 1</v>
      </c>
      <c r="F1" s="415" t="str">
        <f ca="1">'ambassador 2'!$A$1</f>
        <v>ambassador 2</v>
      </c>
      <c r="G1" s="415" t="str">
        <f ca="1">'ambassador 3'!$A$1</f>
        <v>ambassador 3</v>
      </c>
      <c r="H1" s="415" t="str">
        <f ca="1">'ambassador 4'!$A$1</f>
        <v>ambassador 4</v>
      </c>
      <c r="I1" s="415" t="str">
        <f ca="1">'ambassador 5'!$A$1</f>
        <v>ambassador 5</v>
      </c>
      <c r="J1" s="415" t="str">
        <f ca="1">'ambassador 6'!$A$1</f>
        <v>ambassador 6</v>
      </c>
      <c r="K1" s="415" t="str">
        <f ca="1">'ambassador 7'!$A$1</f>
        <v>ambassador 7</v>
      </c>
      <c r="L1" s="415" t="str">
        <f ca="1">'ambassador 8'!$A$1</f>
        <v>ambassador 8</v>
      </c>
      <c r="M1" s="415" t="str">
        <f ca="1">'ambassador 9'!$A$1</f>
        <v>ambassador 9</v>
      </c>
      <c r="N1" s="415" t="str">
        <f ca="1">'ambassador 10'!$A$1</f>
        <v>ambassador 10</v>
      </c>
      <c r="O1" s="415" t="str">
        <f ca="1">'ambassador 11'!$A$1</f>
        <v>ambassador 11</v>
      </c>
      <c r="P1" s="415" t="str">
        <f ca="1">'ambassador 12'!$A$1</f>
        <v>ambassador 12</v>
      </c>
      <c r="Q1" s="415" t="str">
        <f ca="1">'ambassador 13'!$A$1</f>
        <v>ambassador 13</v>
      </c>
      <c r="R1" s="415" t="str">
        <f ca="1">'ambassador 14'!$A$1</f>
        <v>ambassador 14</v>
      </c>
      <c r="S1" s="415" t="str">
        <f ca="1">'ambassador 15'!$A$1</f>
        <v>ambassador 15</v>
      </c>
      <c r="T1" s="478" t="s">
        <v>259</v>
      </c>
    </row>
    <row r="2" spans="1:20" ht="18" customHeight="1" x14ac:dyDescent="0.25">
      <c r="A2" s="479"/>
      <c r="B2" s="481" t="s">
        <v>83</v>
      </c>
      <c r="C2" s="481"/>
      <c r="D2" s="363">
        <f>[1]Instructions!E5</f>
        <v>0</v>
      </c>
      <c r="E2" s="416"/>
      <c r="F2" s="416"/>
      <c r="G2" s="416"/>
      <c r="H2" s="416"/>
      <c r="I2" s="416"/>
      <c r="J2" s="416"/>
      <c r="K2" s="416"/>
      <c r="L2" s="416"/>
      <c r="M2" s="416"/>
      <c r="N2" s="416"/>
      <c r="O2" s="416"/>
      <c r="P2" s="416"/>
      <c r="Q2" s="416"/>
      <c r="R2" s="416"/>
      <c r="S2" s="416"/>
      <c r="T2" s="479"/>
    </row>
    <row r="3" spans="1:20" ht="18" customHeight="1" x14ac:dyDescent="0.2">
      <c r="A3" s="479"/>
      <c r="B3" s="482" t="s">
        <v>81</v>
      </c>
      <c r="C3" s="483"/>
      <c r="D3" s="484"/>
      <c r="E3" s="416"/>
      <c r="F3" s="416"/>
      <c r="G3" s="416"/>
      <c r="H3" s="416"/>
      <c r="I3" s="416"/>
      <c r="J3" s="416"/>
      <c r="K3" s="416"/>
      <c r="L3" s="416"/>
      <c r="M3" s="416"/>
      <c r="N3" s="416"/>
      <c r="O3" s="416"/>
      <c r="P3" s="416"/>
      <c r="Q3" s="416"/>
      <c r="R3" s="416"/>
      <c r="S3" s="416"/>
      <c r="T3" s="479"/>
    </row>
    <row r="4" spans="1:20" ht="18" customHeight="1" x14ac:dyDescent="0.2">
      <c r="A4" s="479"/>
      <c r="B4" s="365"/>
      <c r="C4" s="366"/>
      <c r="D4" s="366"/>
      <c r="E4" s="417"/>
      <c r="F4" s="417"/>
      <c r="G4" s="417"/>
      <c r="H4" s="417"/>
      <c r="I4" s="417"/>
      <c r="J4" s="417"/>
      <c r="K4" s="417"/>
      <c r="L4" s="417"/>
      <c r="M4" s="417"/>
      <c r="N4" s="417"/>
      <c r="O4" s="417"/>
      <c r="P4" s="417"/>
      <c r="Q4" s="417"/>
      <c r="R4" s="417"/>
      <c r="S4" s="417"/>
      <c r="T4" s="479"/>
    </row>
    <row r="5" spans="1:20" ht="12.75" x14ac:dyDescent="0.2">
      <c r="A5" s="479"/>
      <c r="B5" s="366" t="s">
        <v>260</v>
      </c>
      <c r="C5" s="366"/>
      <c r="D5" s="368"/>
      <c r="E5" s="112"/>
      <c r="F5" s="322"/>
      <c r="G5" s="322"/>
      <c r="H5" s="322"/>
      <c r="I5" s="369"/>
      <c r="J5" s="369"/>
      <c r="K5" s="369"/>
      <c r="L5" s="369"/>
      <c r="M5" s="369"/>
      <c r="N5" s="369"/>
      <c r="O5" s="369"/>
      <c r="P5" s="369"/>
      <c r="Q5" s="369"/>
      <c r="R5" s="369"/>
      <c r="S5" s="369"/>
      <c r="T5" s="479"/>
    </row>
    <row r="6" spans="1:20" x14ac:dyDescent="0.2">
      <c r="A6" s="479"/>
      <c r="B6" s="366"/>
      <c r="C6" s="347">
        <v>1</v>
      </c>
      <c r="D6" s="370" t="s">
        <v>261</v>
      </c>
      <c r="E6" s="35"/>
      <c r="F6" s="35"/>
      <c r="G6" s="35"/>
      <c r="H6" s="35"/>
      <c r="I6" s="35"/>
      <c r="J6" s="35"/>
      <c r="K6" s="35"/>
      <c r="L6" s="35"/>
      <c r="M6" s="35"/>
      <c r="N6" s="35"/>
      <c r="O6" s="35"/>
      <c r="P6" s="35"/>
      <c r="Q6" s="35"/>
      <c r="R6" s="35"/>
      <c r="S6" s="35"/>
      <c r="T6" s="479"/>
    </row>
    <row r="7" spans="1:20" x14ac:dyDescent="0.2">
      <c r="A7" s="479"/>
      <c r="B7" s="366"/>
      <c r="C7" s="347">
        <v>2</v>
      </c>
      <c r="D7" s="370" t="s">
        <v>262</v>
      </c>
      <c r="E7" s="35"/>
      <c r="F7" s="35"/>
      <c r="G7" s="35"/>
      <c r="H7" s="35"/>
      <c r="I7" s="35"/>
      <c r="J7" s="35"/>
      <c r="K7" s="35"/>
      <c r="L7" s="35"/>
      <c r="M7" s="35"/>
      <c r="N7" s="35"/>
      <c r="O7" s="35"/>
      <c r="P7" s="35"/>
      <c r="Q7" s="35"/>
      <c r="R7" s="35"/>
      <c r="S7" s="35"/>
      <c r="T7" s="479"/>
    </row>
    <row r="8" spans="1:20" x14ac:dyDescent="0.2">
      <c r="A8" s="479"/>
      <c r="B8" s="366"/>
      <c r="C8" s="347">
        <v>3</v>
      </c>
      <c r="D8" s="370" t="s">
        <v>263</v>
      </c>
      <c r="E8" s="35"/>
      <c r="F8" s="35"/>
      <c r="G8" s="35"/>
      <c r="H8" s="35"/>
      <c r="I8" s="35"/>
      <c r="J8" s="35"/>
      <c r="K8" s="35"/>
      <c r="L8" s="35"/>
      <c r="M8" s="35"/>
      <c r="N8" s="35"/>
      <c r="O8" s="35"/>
      <c r="P8" s="35"/>
      <c r="Q8" s="35"/>
      <c r="R8" s="35"/>
      <c r="S8" s="35"/>
      <c r="T8" s="479"/>
    </row>
    <row r="9" spans="1:20" x14ac:dyDescent="0.2">
      <c r="A9" s="479"/>
      <c r="B9" s="366"/>
      <c r="C9" s="347">
        <v>4</v>
      </c>
      <c r="D9" s="370" t="s">
        <v>264</v>
      </c>
      <c r="E9" s="35"/>
      <c r="F9" s="35"/>
      <c r="G9" s="35"/>
      <c r="H9" s="35"/>
      <c r="I9" s="35"/>
      <c r="J9" s="35"/>
      <c r="K9" s="35"/>
      <c r="L9" s="35"/>
      <c r="M9" s="35"/>
      <c r="N9" s="35"/>
      <c r="O9" s="35"/>
      <c r="P9" s="35"/>
      <c r="Q9" s="35"/>
      <c r="R9" s="35"/>
      <c r="S9" s="35"/>
      <c r="T9" s="479"/>
    </row>
    <row r="10" spans="1:20" x14ac:dyDescent="0.2">
      <c r="A10" s="479"/>
      <c r="B10" s="366"/>
      <c r="C10" s="366">
        <v>5</v>
      </c>
      <c r="D10" s="371" t="s">
        <v>265</v>
      </c>
      <c r="E10" s="35"/>
      <c r="F10" s="35"/>
      <c r="G10" s="35"/>
      <c r="H10" s="35"/>
      <c r="I10" s="35"/>
      <c r="J10" s="35"/>
      <c r="K10" s="35"/>
      <c r="L10" s="35"/>
      <c r="M10" s="35"/>
      <c r="N10" s="35"/>
      <c r="O10" s="35"/>
      <c r="P10" s="35"/>
      <c r="Q10" s="35"/>
      <c r="R10" s="35"/>
      <c r="S10" s="35"/>
      <c r="T10" s="479"/>
    </row>
    <row r="11" spans="1:20" x14ac:dyDescent="0.2">
      <c r="A11" s="479"/>
      <c r="B11" s="366"/>
      <c r="C11" s="366">
        <v>6</v>
      </c>
      <c r="D11" s="371" t="s">
        <v>266</v>
      </c>
      <c r="E11" s="35"/>
      <c r="F11" s="35"/>
      <c r="G11" s="35"/>
      <c r="H11" s="35"/>
      <c r="I11" s="35"/>
      <c r="J11" s="35"/>
      <c r="K11" s="35"/>
      <c r="L11" s="35"/>
      <c r="M11" s="35"/>
      <c r="N11" s="35"/>
      <c r="O11" s="35"/>
      <c r="P11" s="35"/>
      <c r="Q11" s="35"/>
      <c r="R11" s="35"/>
      <c r="S11" s="35"/>
      <c r="T11" s="479"/>
    </row>
    <row r="12" spans="1:20" ht="12.75" thickBot="1" x14ac:dyDescent="0.25">
      <c r="A12" s="479"/>
      <c r="B12" s="366"/>
      <c r="C12" s="366">
        <v>7</v>
      </c>
      <c r="D12" s="372" t="s">
        <v>267</v>
      </c>
      <c r="E12" s="35"/>
      <c r="F12" s="35"/>
      <c r="G12" s="35"/>
      <c r="H12" s="35"/>
      <c r="I12" s="35"/>
      <c r="J12" s="35"/>
      <c r="K12" s="35"/>
      <c r="L12" s="35"/>
      <c r="M12" s="35"/>
      <c r="N12" s="35"/>
      <c r="O12" s="35"/>
      <c r="P12" s="35"/>
      <c r="Q12" s="35"/>
      <c r="R12" s="35"/>
      <c r="S12" s="35"/>
      <c r="T12" s="479"/>
    </row>
    <row r="13" spans="1:20" ht="12.75" thickBot="1" x14ac:dyDescent="0.25">
      <c r="A13" s="479"/>
      <c r="B13" s="366"/>
      <c r="C13" s="366"/>
      <c r="D13" s="367"/>
      <c r="E13" s="373"/>
      <c r="F13" s="373"/>
      <c r="G13" s="373"/>
      <c r="H13" s="373"/>
      <c r="I13" s="373"/>
      <c r="J13" s="373"/>
      <c r="K13" s="373"/>
      <c r="L13" s="373"/>
      <c r="M13" s="373"/>
      <c r="N13" s="373"/>
      <c r="O13" s="373"/>
      <c r="P13" s="373"/>
      <c r="Q13" s="373"/>
      <c r="R13" s="373"/>
      <c r="S13" s="373"/>
      <c r="T13" s="479"/>
    </row>
  </sheetData>
  <sheetProtection password="9A15" sheet="1" objects="1" scenarios="1" selectLockedCells="1"/>
  <mergeCells count="20">
    <mergeCell ref="N1:N4"/>
    <mergeCell ref="B1:C1"/>
    <mergeCell ref="E1:E4"/>
    <mergeCell ref="F1:F4"/>
    <mergeCell ref="G1:G4"/>
    <mergeCell ref="H1:H4"/>
    <mergeCell ref="B2:C2"/>
    <mergeCell ref="B3:D3"/>
    <mergeCell ref="I1:I4"/>
    <mergeCell ref="T1:T13"/>
    <mergeCell ref="O1:O4"/>
    <mergeCell ref="P1:P4"/>
    <mergeCell ref="Q1:Q4"/>
    <mergeCell ref="R1:R4"/>
    <mergeCell ref="S1:S4"/>
    <mergeCell ref="J1:J4"/>
    <mergeCell ref="K1:K4"/>
    <mergeCell ref="L1:L4"/>
    <mergeCell ref="M1:M4"/>
    <mergeCell ref="A1:A13"/>
  </mergeCells>
  <pageMargins left="0.5" right="0.25" top="1" bottom="0.75" header="0.5" footer="0.25"/>
  <pageSetup scale="98" fitToHeight="0" orientation="portrait" horizontalDpi="300" verticalDpi="300" r:id="rId1"/>
  <headerFooter alignWithMargins="0">
    <oddHeader>&amp;C&amp;"Arial,Bold"&amp;14 CadetteTrax
&amp;12Silver Award - &amp;D</oddHeader>
    <oddFooter>&amp;CPage &amp;P</oddFooter>
  </headerFooter>
  <drawing r:id="rId2"/>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enableFormatConditionsCalculation="0">
    <tabColor indexed="62"/>
    <pageSetUpPr fitToPage="1"/>
  </sheetPr>
  <dimension ref="A1:R38"/>
  <sheetViews>
    <sheetView showGridLines="0" zoomScaleNormal="100" workbookViewId="0">
      <selection activeCell="C5" sqref="C5"/>
    </sheetView>
  </sheetViews>
  <sheetFormatPr defaultRowHeight="12.75" x14ac:dyDescent="0.2"/>
  <cols>
    <col min="1" max="1" width="9" customWidth="1"/>
    <col min="2" max="2" width="2.7109375" customWidth="1"/>
    <col min="3" max="3" width="32.7109375" customWidth="1"/>
    <col min="4" max="18" width="3.28515625" customWidth="1"/>
  </cols>
  <sheetData>
    <row r="1" spans="1:18" ht="17.25" customHeight="1" x14ac:dyDescent="0.2">
      <c r="A1" s="69"/>
      <c r="B1" s="238" t="s">
        <v>82</v>
      </c>
      <c r="C1" s="239">
        <f>Instructions!F3</f>
        <v>0</v>
      </c>
      <c r="D1" s="415" t="str">
        <f ca="1">'ambassador 1'!$A$1</f>
        <v>ambassador 1</v>
      </c>
      <c r="E1" s="415" t="str">
        <f ca="1">'ambassador 2'!$A$1</f>
        <v>ambassador 2</v>
      </c>
      <c r="F1" s="415" t="str">
        <f ca="1">'ambassador 3'!$A$1</f>
        <v>ambassador 3</v>
      </c>
      <c r="G1" s="415" t="str">
        <f ca="1">'ambassador 4'!$A$1</f>
        <v>ambassador 4</v>
      </c>
      <c r="H1" s="415" t="str">
        <f ca="1">'ambassador 5'!$A$1</f>
        <v>ambassador 5</v>
      </c>
      <c r="I1" s="415" t="str">
        <f ca="1">'ambassador 6'!$A$1</f>
        <v>ambassador 6</v>
      </c>
      <c r="J1" s="415" t="str">
        <f ca="1">'ambassador 7'!$A$1</f>
        <v>ambassador 7</v>
      </c>
      <c r="K1" s="415" t="str">
        <f ca="1">'ambassador 8'!$A$1</f>
        <v>ambassador 8</v>
      </c>
      <c r="L1" s="415" t="str">
        <f ca="1">'ambassador 9'!$A$1</f>
        <v>ambassador 9</v>
      </c>
      <c r="M1" s="415" t="str">
        <f ca="1">'ambassador 10'!$A$1</f>
        <v>ambassador 10</v>
      </c>
      <c r="N1" s="415" t="str">
        <f ca="1">'ambassador 11'!$A$1</f>
        <v>ambassador 11</v>
      </c>
      <c r="O1" s="415" t="str">
        <f ca="1">'ambassador 12'!$A$1</f>
        <v>ambassador 12</v>
      </c>
      <c r="P1" s="415" t="str">
        <f ca="1">'ambassador 13'!$A$1</f>
        <v>ambassador 13</v>
      </c>
      <c r="Q1" s="415" t="str">
        <f ca="1">'ambassador 14'!$A$1</f>
        <v>ambassador 14</v>
      </c>
      <c r="R1" s="415" t="str">
        <f ca="1">'ambassador 15'!$A$1</f>
        <v>ambassador 15</v>
      </c>
    </row>
    <row r="2" spans="1:18" ht="17.25" customHeight="1" x14ac:dyDescent="0.25">
      <c r="A2" s="70"/>
      <c r="B2" s="92" t="s">
        <v>83</v>
      </c>
      <c r="C2" s="87">
        <f>Instructions!F5</f>
        <v>0</v>
      </c>
      <c r="D2" s="416"/>
      <c r="E2" s="416"/>
      <c r="F2" s="416"/>
      <c r="G2" s="416"/>
      <c r="H2" s="416"/>
      <c r="I2" s="416"/>
      <c r="J2" s="416"/>
      <c r="K2" s="416"/>
      <c r="L2" s="416"/>
      <c r="M2" s="416"/>
      <c r="N2" s="416"/>
      <c r="O2" s="416"/>
      <c r="P2" s="416"/>
      <c r="Q2" s="416"/>
      <c r="R2" s="416"/>
    </row>
    <row r="3" spans="1:18" ht="17.25" customHeight="1" x14ac:dyDescent="0.2">
      <c r="A3" s="69"/>
      <c r="B3" s="469"/>
      <c r="C3" s="470"/>
      <c r="D3" s="416"/>
      <c r="E3" s="416"/>
      <c r="F3" s="416"/>
      <c r="G3" s="416"/>
      <c r="H3" s="416"/>
      <c r="I3" s="416"/>
      <c r="J3" s="416"/>
      <c r="K3" s="416"/>
      <c r="L3" s="416"/>
      <c r="M3" s="416"/>
      <c r="N3" s="416"/>
      <c r="O3" s="416"/>
      <c r="P3" s="416"/>
      <c r="Q3" s="416"/>
      <c r="R3" s="416"/>
    </row>
    <row r="4" spans="1:18" ht="17.25" customHeight="1" x14ac:dyDescent="0.2">
      <c r="A4" s="467" t="s">
        <v>25</v>
      </c>
      <c r="B4" s="467"/>
      <c r="C4" s="468"/>
      <c r="D4" s="417"/>
      <c r="E4" s="417"/>
      <c r="F4" s="417"/>
      <c r="G4" s="417"/>
      <c r="H4" s="417"/>
      <c r="I4" s="417"/>
      <c r="J4" s="417"/>
      <c r="K4" s="417"/>
      <c r="L4" s="417"/>
      <c r="M4" s="417"/>
      <c r="N4" s="417"/>
      <c r="O4" s="417"/>
      <c r="P4" s="417"/>
      <c r="Q4" s="417"/>
      <c r="R4" s="417"/>
    </row>
    <row r="5" spans="1:18" x14ac:dyDescent="0.2">
      <c r="A5" s="71"/>
      <c r="B5" s="72"/>
      <c r="C5" s="101" t="s">
        <v>55</v>
      </c>
      <c r="D5" s="100"/>
      <c r="E5" s="16"/>
      <c r="F5" s="16"/>
      <c r="G5" s="16"/>
      <c r="H5" s="16"/>
      <c r="I5" s="16"/>
      <c r="J5" s="16"/>
      <c r="K5" s="16"/>
      <c r="L5" s="16"/>
      <c r="M5" s="16"/>
      <c r="N5" s="16"/>
      <c r="O5" s="16"/>
      <c r="P5" s="100"/>
      <c r="Q5" s="16"/>
      <c r="R5" s="16"/>
    </row>
    <row r="6" spans="1:18" x14ac:dyDescent="0.2">
      <c r="A6" s="73"/>
      <c r="B6" s="72"/>
      <c r="C6" s="101" t="s">
        <v>55</v>
      </c>
      <c r="D6" s="16"/>
      <c r="E6" s="16"/>
      <c r="F6" s="16"/>
      <c r="G6" s="16"/>
      <c r="H6" s="16"/>
      <c r="I6" s="16"/>
      <c r="J6" s="16"/>
      <c r="K6" s="16"/>
      <c r="L6" s="16"/>
      <c r="M6" s="16"/>
      <c r="N6" s="16"/>
      <c r="O6" s="16"/>
      <c r="P6" s="16"/>
      <c r="Q6" s="16"/>
      <c r="R6" s="16"/>
    </row>
    <row r="7" spans="1:18" x14ac:dyDescent="0.2">
      <c r="A7" s="73"/>
      <c r="B7" s="72"/>
      <c r="C7" s="101" t="s">
        <v>55</v>
      </c>
      <c r="D7" s="16"/>
      <c r="E7" s="16"/>
      <c r="F7" s="16"/>
      <c r="G7" s="16"/>
      <c r="H7" s="16"/>
      <c r="I7" s="16"/>
      <c r="J7" s="16"/>
      <c r="K7" s="16"/>
      <c r="L7" s="16"/>
      <c r="M7" s="16"/>
      <c r="N7" s="16"/>
      <c r="O7" s="16"/>
      <c r="P7" s="16"/>
      <c r="Q7" s="16"/>
      <c r="R7" s="16"/>
    </row>
    <row r="8" spans="1:18" x14ac:dyDescent="0.2">
      <c r="A8" s="6"/>
      <c r="B8" s="72"/>
      <c r="C8" s="101" t="s">
        <v>55</v>
      </c>
      <c r="D8" s="16"/>
      <c r="E8" s="16"/>
      <c r="F8" s="16"/>
      <c r="G8" s="16"/>
      <c r="H8" s="16"/>
      <c r="I8" s="16"/>
      <c r="J8" s="16"/>
      <c r="K8" s="16"/>
      <c r="L8" s="16"/>
      <c r="M8" s="16"/>
      <c r="N8" s="16"/>
      <c r="O8" s="16"/>
      <c r="P8" s="16"/>
      <c r="Q8" s="16"/>
      <c r="R8" s="16"/>
    </row>
    <row r="9" spans="1:18" x14ac:dyDescent="0.2">
      <c r="A9" s="73"/>
      <c r="B9" s="72"/>
      <c r="C9" s="101" t="s">
        <v>55</v>
      </c>
      <c r="D9" s="16"/>
      <c r="E9" s="16"/>
      <c r="F9" s="16"/>
      <c r="G9" s="16"/>
      <c r="H9" s="16"/>
      <c r="I9" s="16"/>
      <c r="J9" s="16"/>
      <c r="K9" s="16"/>
      <c r="L9" s="16"/>
      <c r="M9" s="16"/>
      <c r="N9" s="16"/>
      <c r="O9" s="16"/>
      <c r="P9" s="16"/>
      <c r="Q9" s="16"/>
      <c r="R9" s="16"/>
    </row>
    <row r="10" spans="1:18" x14ac:dyDescent="0.2">
      <c r="A10" s="73"/>
      <c r="B10" s="72"/>
      <c r="C10" s="101" t="s">
        <v>55</v>
      </c>
      <c r="D10" s="16"/>
      <c r="E10" s="16"/>
      <c r="F10" s="16"/>
      <c r="G10" s="16"/>
      <c r="H10" s="16"/>
      <c r="I10" s="16"/>
      <c r="J10" s="16"/>
      <c r="K10" s="16"/>
      <c r="L10" s="16"/>
      <c r="M10" s="16"/>
      <c r="N10" s="16"/>
      <c r="O10" s="16"/>
      <c r="P10" s="16"/>
      <c r="Q10" s="16"/>
      <c r="R10" s="16"/>
    </row>
    <row r="11" spans="1:18" x14ac:dyDescent="0.2">
      <c r="A11" s="71"/>
      <c r="B11" s="72"/>
      <c r="C11" s="101" t="s">
        <v>55</v>
      </c>
      <c r="D11" s="16"/>
      <c r="E11" s="16"/>
      <c r="F11" s="16"/>
      <c r="G11" s="16"/>
      <c r="H11" s="16"/>
      <c r="I11" s="16"/>
      <c r="J11" s="16"/>
      <c r="K11" s="16"/>
      <c r="L11" s="16"/>
      <c r="M11" s="16"/>
      <c r="N11" s="16"/>
      <c r="O11" s="16"/>
      <c r="P11" s="16"/>
      <c r="Q11" s="16"/>
      <c r="R11" s="16"/>
    </row>
    <row r="12" spans="1:18" x14ac:dyDescent="0.2">
      <c r="A12" s="71"/>
      <c r="B12" s="79"/>
      <c r="C12" s="101" t="s">
        <v>55</v>
      </c>
      <c r="D12" s="67"/>
      <c r="E12" s="67"/>
      <c r="F12" s="67"/>
      <c r="G12" s="67"/>
      <c r="H12" s="67"/>
      <c r="I12" s="67"/>
      <c r="J12" s="67"/>
      <c r="K12" s="67"/>
      <c r="L12" s="67"/>
      <c r="M12" s="67"/>
      <c r="N12" s="67"/>
      <c r="O12" s="67"/>
      <c r="P12" s="67"/>
      <c r="Q12" s="67"/>
      <c r="R12" s="67"/>
    </row>
    <row r="13" spans="1:18" ht="12.75" customHeight="1" x14ac:dyDescent="0.2">
      <c r="A13" s="80"/>
      <c r="B13" s="79"/>
      <c r="C13" s="101" t="s">
        <v>55</v>
      </c>
      <c r="D13" s="67"/>
      <c r="E13" s="67"/>
      <c r="F13" s="67"/>
      <c r="G13" s="67"/>
      <c r="H13" s="67"/>
      <c r="I13" s="67"/>
      <c r="J13" s="67"/>
      <c r="K13" s="67"/>
      <c r="L13" s="67"/>
      <c r="M13" s="67"/>
      <c r="N13" s="67"/>
      <c r="O13" s="67"/>
      <c r="P13" s="67"/>
      <c r="Q13" s="67"/>
      <c r="R13" s="67"/>
    </row>
    <row r="14" spans="1:18" x14ac:dyDescent="0.2">
      <c r="A14" s="81"/>
      <c r="B14" s="79"/>
      <c r="C14" s="101" t="s">
        <v>55</v>
      </c>
      <c r="D14" s="67"/>
      <c r="E14" s="67"/>
      <c r="F14" s="67"/>
      <c r="G14" s="67"/>
      <c r="H14" s="67"/>
      <c r="I14" s="67"/>
      <c r="J14" s="67"/>
      <c r="K14" s="67"/>
      <c r="L14" s="67"/>
      <c r="M14" s="67"/>
      <c r="N14" s="67"/>
      <c r="O14" s="67"/>
      <c r="P14" s="67"/>
      <c r="Q14" s="67"/>
      <c r="R14" s="67"/>
    </row>
    <row r="15" spans="1:18" x14ac:dyDescent="0.2">
      <c r="A15" s="80"/>
      <c r="B15" s="79"/>
      <c r="C15" s="101" t="s">
        <v>55</v>
      </c>
      <c r="D15" s="67"/>
      <c r="E15" s="67"/>
      <c r="F15" s="67"/>
      <c r="G15" s="67"/>
      <c r="H15" s="67"/>
      <c r="I15" s="67"/>
      <c r="J15" s="67"/>
      <c r="K15" s="67"/>
      <c r="L15" s="67"/>
      <c r="M15" s="67"/>
      <c r="N15" s="67"/>
      <c r="O15" s="67"/>
      <c r="P15" s="67"/>
      <c r="Q15" s="67"/>
      <c r="R15" s="67"/>
    </row>
    <row r="16" spans="1:18" ht="12" customHeight="1" x14ac:dyDescent="0.2">
      <c r="A16" s="80"/>
      <c r="B16" s="79"/>
      <c r="C16" s="101" t="s">
        <v>55</v>
      </c>
      <c r="D16" s="67"/>
      <c r="E16" s="67"/>
      <c r="F16" s="67"/>
      <c r="G16" s="67"/>
      <c r="H16" s="67"/>
      <c r="I16" s="67"/>
      <c r="J16" s="67"/>
      <c r="K16" s="67"/>
      <c r="L16" s="67"/>
      <c r="M16" s="67"/>
      <c r="N16" s="67"/>
      <c r="O16" s="67"/>
      <c r="P16" s="67"/>
      <c r="Q16" s="67"/>
      <c r="R16" s="67"/>
    </row>
    <row r="17" spans="1:18" x14ac:dyDescent="0.2">
      <c r="A17" s="80"/>
      <c r="B17" s="79"/>
      <c r="C17" s="101" t="s">
        <v>55</v>
      </c>
      <c r="D17" s="67"/>
      <c r="E17" s="67"/>
      <c r="F17" s="67"/>
      <c r="G17" s="67"/>
      <c r="H17" s="67"/>
      <c r="I17" s="67"/>
      <c r="J17" s="67"/>
      <c r="K17" s="67"/>
      <c r="L17" s="67"/>
      <c r="M17" s="67"/>
      <c r="N17" s="67"/>
      <c r="O17" s="67"/>
      <c r="P17" s="67"/>
      <c r="Q17" s="67"/>
      <c r="R17" s="67"/>
    </row>
    <row r="18" spans="1:18" x14ac:dyDescent="0.2">
      <c r="A18" s="80"/>
      <c r="B18" s="79"/>
      <c r="C18" s="101" t="s">
        <v>55</v>
      </c>
      <c r="D18" s="68"/>
      <c r="E18" s="68"/>
      <c r="F18" s="68"/>
      <c r="G18" s="68"/>
      <c r="H18" s="68"/>
      <c r="I18" s="68"/>
      <c r="J18" s="68"/>
      <c r="K18" s="68"/>
      <c r="L18" s="68"/>
      <c r="M18" s="68"/>
      <c r="N18" s="68"/>
      <c r="O18" s="68"/>
      <c r="P18" s="68"/>
      <c r="Q18" s="68"/>
      <c r="R18" s="68"/>
    </row>
    <row r="19" spans="1:18" x14ac:dyDescent="0.2">
      <c r="A19" s="80"/>
      <c r="B19" s="79"/>
      <c r="C19" s="101" t="s">
        <v>55</v>
      </c>
      <c r="D19" s="16"/>
      <c r="E19" s="16"/>
      <c r="F19" s="16"/>
      <c r="G19" s="16"/>
      <c r="H19" s="16"/>
      <c r="I19" s="16"/>
      <c r="J19" s="16"/>
      <c r="K19" s="16"/>
      <c r="L19" s="16"/>
      <c r="M19" s="16"/>
      <c r="N19" s="16"/>
      <c r="O19" s="16"/>
      <c r="P19" s="16"/>
      <c r="Q19" s="16"/>
      <c r="R19" s="16"/>
    </row>
    <row r="20" spans="1:18" x14ac:dyDescent="0.2">
      <c r="A20" s="80"/>
      <c r="B20" s="79"/>
      <c r="C20" s="101" t="s">
        <v>55</v>
      </c>
      <c r="D20" s="67"/>
      <c r="E20" s="67"/>
      <c r="F20" s="67"/>
      <c r="G20" s="67"/>
      <c r="H20" s="67"/>
      <c r="I20" s="67"/>
      <c r="J20" s="67"/>
      <c r="K20" s="67"/>
      <c r="L20" s="67"/>
      <c r="M20" s="67"/>
      <c r="N20" s="67"/>
      <c r="O20" s="67"/>
      <c r="P20" s="67"/>
      <c r="Q20" s="67"/>
      <c r="R20" s="67"/>
    </row>
    <row r="21" spans="1:18" s="89" customFormat="1" x14ac:dyDescent="0.2">
      <c r="A21" s="51"/>
      <c r="B21" s="79"/>
      <c r="C21" s="101" t="s">
        <v>55</v>
      </c>
      <c r="D21" s="66"/>
      <c r="E21" s="66"/>
      <c r="F21" s="66"/>
      <c r="G21" s="66"/>
      <c r="H21" s="66"/>
      <c r="I21" s="66"/>
      <c r="J21" s="66"/>
      <c r="K21" s="66"/>
      <c r="L21" s="66"/>
      <c r="M21" s="66"/>
      <c r="N21" s="66"/>
      <c r="O21" s="66"/>
      <c r="P21" s="66"/>
      <c r="Q21" s="66"/>
      <c r="R21" s="66"/>
    </row>
    <row r="22" spans="1:18" ht="12" customHeight="1" x14ac:dyDescent="0.2">
      <c r="A22" s="80"/>
      <c r="B22" s="79"/>
      <c r="C22" s="101" t="s">
        <v>55</v>
      </c>
      <c r="D22" s="16"/>
      <c r="E22" s="16"/>
      <c r="F22" s="16"/>
      <c r="G22" s="16"/>
      <c r="H22" s="16"/>
      <c r="I22" s="16"/>
      <c r="J22" s="16"/>
      <c r="K22" s="16"/>
      <c r="L22" s="16"/>
      <c r="M22" s="16"/>
      <c r="N22" s="16"/>
      <c r="O22" s="16"/>
      <c r="P22" s="16"/>
      <c r="Q22" s="16"/>
      <c r="R22" s="16"/>
    </row>
    <row r="23" spans="1:18" x14ac:dyDescent="0.2">
      <c r="A23" s="80"/>
      <c r="B23" s="79"/>
      <c r="C23" s="101" t="s">
        <v>55</v>
      </c>
      <c r="D23" s="16"/>
      <c r="E23" s="16"/>
      <c r="F23" s="16"/>
      <c r="G23" s="16"/>
      <c r="H23" s="16"/>
      <c r="I23" s="16"/>
      <c r="J23" s="16"/>
      <c r="K23" s="16"/>
      <c r="L23" s="16"/>
      <c r="M23" s="16"/>
      <c r="N23" s="16"/>
      <c r="O23" s="16"/>
      <c r="P23" s="16"/>
      <c r="Q23" s="16"/>
      <c r="R23" s="16"/>
    </row>
    <row r="24" spans="1:18" x14ac:dyDescent="0.2">
      <c r="A24" s="80"/>
      <c r="B24" s="79"/>
      <c r="C24" s="101" t="s">
        <v>55</v>
      </c>
      <c r="D24" s="16"/>
      <c r="E24" s="16"/>
      <c r="F24" s="16"/>
      <c r="G24" s="16"/>
      <c r="H24" s="16"/>
      <c r="I24" s="16"/>
      <c r="J24" s="16"/>
      <c r="K24" s="16"/>
      <c r="L24" s="16"/>
      <c r="M24" s="16"/>
      <c r="N24" s="16"/>
      <c r="O24" s="16"/>
      <c r="P24" s="16"/>
      <c r="Q24" s="16"/>
      <c r="R24" s="16"/>
    </row>
    <row r="25" spans="1:18" x14ac:dyDescent="0.2">
      <c r="A25" s="80"/>
      <c r="B25" s="79"/>
      <c r="C25" s="101" t="s">
        <v>55</v>
      </c>
      <c r="D25" s="16"/>
      <c r="E25" s="16"/>
      <c r="F25" s="16"/>
      <c r="G25" s="16"/>
      <c r="H25" s="16"/>
      <c r="I25" s="16"/>
      <c r="J25" s="16"/>
      <c r="K25" s="16"/>
      <c r="L25" s="16"/>
      <c r="M25" s="16"/>
      <c r="N25" s="16"/>
      <c r="O25" s="16"/>
      <c r="P25" s="16"/>
      <c r="Q25" s="16"/>
      <c r="R25" s="16"/>
    </row>
    <row r="26" spans="1:18" x14ac:dyDescent="0.2">
      <c r="C26" s="101" t="s">
        <v>55</v>
      </c>
      <c r="D26" s="25"/>
      <c r="E26" s="25"/>
      <c r="F26" s="25"/>
      <c r="G26" s="25"/>
      <c r="H26" s="25"/>
      <c r="I26" s="25"/>
      <c r="J26" s="25"/>
      <c r="K26" s="25"/>
      <c r="L26" s="25"/>
      <c r="M26" s="25"/>
      <c r="N26" s="25"/>
      <c r="O26" s="25"/>
      <c r="P26" s="25"/>
      <c r="Q26" s="25"/>
      <c r="R26" s="25"/>
    </row>
    <row r="27" spans="1:18" x14ac:dyDescent="0.2">
      <c r="C27" s="101" t="s">
        <v>55</v>
      </c>
      <c r="D27" s="25"/>
      <c r="E27" s="25"/>
      <c r="F27" s="25"/>
      <c r="G27" s="25"/>
      <c r="H27" s="25"/>
      <c r="I27" s="25"/>
      <c r="J27" s="25"/>
      <c r="K27" s="25"/>
      <c r="L27" s="25"/>
      <c r="M27" s="25"/>
      <c r="N27" s="25"/>
      <c r="O27" s="25"/>
      <c r="P27" s="25"/>
      <c r="Q27" s="25"/>
      <c r="R27" s="25"/>
    </row>
    <row r="28" spans="1:18" x14ac:dyDescent="0.2">
      <c r="C28" s="101" t="s">
        <v>55</v>
      </c>
      <c r="D28" s="25"/>
      <c r="E28" s="25"/>
      <c r="F28" s="25"/>
      <c r="G28" s="25"/>
      <c r="H28" s="25"/>
      <c r="I28" s="25"/>
      <c r="J28" s="25"/>
      <c r="K28" s="25"/>
      <c r="L28" s="25"/>
      <c r="M28" s="25"/>
      <c r="N28" s="25"/>
      <c r="O28" s="25"/>
      <c r="P28" s="25"/>
      <c r="Q28" s="25"/>
      <c r="R28" s="25"/>
    </row>
    <row r="29" spans="1:18" x14ac:dyDescent="0.2">
      <c r="C29" s="101" t="s">
        <v>55</v>
      </c>
      <c r="D29" s="25"/>
      <c r="E29" s="25"/>
      <c r="F29" s="25"/>
      <c r="G29" s="25"/>
      <c r="H29" s="25"/>
      <c r="I29" s="25"/>
      <c r="J29" s="25"/>
      <c r="K29" s="25"/>
      <c r="L29" s="25"/>
      <c r="M29" s="25"/>
      <c r="N29" s="25"/>
      <c r="O29" s="25"/>
      <c r="P29" s="25"/>
      <c r="Q29" s="25"/>
      <c r="R29" s="25"/>
    </row>
    <row r="30" spans="1:18" x14ac:dyDescent="0.2">
      <c r="C30" s="101" t="s">
        <v>55</v>
      </c>
      <c r="D30" s="25"/>
      <c r="E30" s="25"/>
      <c r="F30" s="25"/>
      <c r="G30" s="25"/>
      <c r="H30" s="25"/>
      <c r="I30" s="25"/>
      <c r="J30" s="25"/>
      <c r="K30" s="25"/>
      <c r="L30" s="25"/>
      <c r="M30" s="25"/>
      <c r="N30" s="25"/>
      <c r="O30" s="25"/>
      <c r="P30" s="25"/>
      <c r="Q30" s="25"/>
      <c r="R30" s="25"/>
    </row>
    <row r="31" spans="1:18" x14ac:dyDescent="0.2">
      <c r="C31" s="101" t="s">
        <v>55</v>
      </c>
      <c r="D31" s="25"/>
      <c r="E31" s="25"/>
      <c r="F31" s="25"/>
      <c r="G31" s="25"/>
      <c r="H31" s="25"/>
      <c r="I31" s="25"/>
      <c r="J31" s="25"/>
      <c r="K31" s="25"/>
      <c r="L31" s="25"/>
      <c r="M31" s="25"/>
      <c r="N31" s="25"/>
      <c r="O31" s="25"/>
      <c r="P31" s="25"/>
      <c r="Q31" s="25"/>
      <c r="R31" s="25"/>
    </row>
    <row r="32" spans="1:18" x14ac:dyDescent="0.2">
      <c r="C32" s="101" t="s">
        <v>55</v>
      </c>
      <c r="D32" s="25"/>
      <c r="E32" s="25"/>
      <c r="F32" s="25"/>
      <c r="G32" s="25"/>
      <c r="H32" s="25"/>
      <c r="I32" s="25"/>
      <c r="J32" s="25"/>
      <c r="K32" s="25"/>
      <c r="L32" s="25"/>
      <c r="M32" s="25"/>
      <c r="N32" s="25"/>
      <c r="O32" s="25"/>
      <c r="P32" s="25"/>
      <c r="Q32" s="25"/>
      <c r="R32" s="25"/>
    </row>
    <row r="33" spans="3:18" x14ac:dyDescent="0.2">
      <c r="C33" s="101" t="s">
        <v>55</v>
      </c>
      <c r="D33" s="25"/>
      <c r="E33" s="25"/>
      <c r="F33" s="25"/>
      <c r="G33" s="25"/>
      <c r="H33" s="25"/>
      <c r="I33" s="25"/>
      <c r="J33" s="25"/>
      <c r="K33" s="25"/>
      <c r="L33" s="25"/>
      <c r="M33" s="25"/>
      <c r="N33" s="25"/>
      <c r="O33" s="25"/>
      <c r="P33" s="25"/>
      <c r="Q33" s="25"/>
      <c r="R33" s="25"/>
    </row>
    <row r="34" spans="3:18" x14ac:dyDescent="0.2">
      <c r="C34" s="101" t="s">
        <v>55</v>
      </c>
      <c r="D34" s="25"/>
      <c r="E34" s="25"/>
      <c r="F34" s="25"/>
      <c r="G34" s="25"/>
      <c r="H34" s="25"/>
      <c r="I34" s="25"/>
      <c r="J34" s="25"/>
      <c r="K34" s="25"/>
      <c r="L34" s="25"/>
      <c r="M34" s="25"/>
      <c r="N34" s="25"/>
      <c r="O34" s="25"/>
      <c r="P34" s="25"/>
      <c r="Q34" s="25"/>
      <c r="R34" s="25"/>
    </row>
    <row r="35" spans="3:18" x14ac:dyDescent="0.2">
      <c r="C35" s="101" t="s">
        <v>55</v>
      </c>
      <c r="D35" s="25"/>
      <c r="E35" s="25"/>
      <c r="F35" s="25"/>
      <c r="G35" s="25"/>
      <c r="H35" s="25"/>
      <c r="I35" s="25"/>
      <c r="J35" s="25"/>
      <c r="K35" s="25"/>
      <c r="L35" s="25"/>
      <c r="M35" s="25"/>
      <c r="N35" s="25"/>
      <c r="O35" s="25"/>
      <c r="P35" s="25"/>
      <c r="Q35" s="25"/>
      <c r="R35" s="25"/>
    </row>
    <row r="36" spans="3:18" x14ac:dyDescent="0.2">
      <c r="C36" s="101" t="s">
        <v>55</v>
      </c>
      <c r="D36" s="25"/>
      <c r="E36" s="25"/>
      <c r="F36" s="25"/>
      <c r="G36" s="25"/>
      <c r="H36" s="25"/>
      <c r="I36" s="25"/>
      <c r="J36" s="25"/>
      <c r="K36" s="25"/>
      <c r="L36" s="25"/>
      <c r="M36" s="25"/>
      <c r="N36" s="25"/>
      <c r="O36" s="25"/>
      <c r="P36" s="25"/>
      <c r="Q36" s="25"/>
      <c r="R36" s="25"/>
    </row>
    <row r="37" spans="3:18" x14ac:dyDescent="0.2">
      <c r="C37" s="101" t="s">
        <v>55</v>
      </c>
      <c r="D37" s="25"/>
      <c r="E37" s="25"/>
      <c r="F37" s="25"/>
      <c r="G37" s="25"/>
      <c r="H37" s="25"/>
      <c r="I37" s="25"/>
      <c r="J37" s="25"/>
      <c r="K37" s="25"/>
      <c r="L37" s="25"/>
      <c r="M37" s="25"/>
      <c r="N37" s="25"/>
      <c r="O37" s="25"/>
      <c r="P37" s="25"/>
      <c r="Q37" s="25"/>
      <c r="R37" s="25"/>
    </row>
    <row r="38" spans="3:18" x14ac:dyDescent="0.2">
      <c r="C38" s="101" t="s">
        <v>55</v>
      </c>
      <c r="D38" s="25"/>
      <c r="E38" s="25"/>
      <c r="F38" s="25"/>
      <c r="G38" s="25"/>
      <c r="H38" s="25"/>
      <c r="I38" s="25"/>
      <c r="J38" s="25"/>
      <c r="K38" s="25"/>
      <c r="L38" s="25"/>
      <c r="M38" s="25"/>
      <c r="N38" s="25"/>
      <c r="O38" s="25"/>
      <c r="P38" s="25"/>
      <c r="Q38" s="25"/>
      <c r="R38" s="25"/>
    </row>
  </sheetData>
  <sheetProtection password="9A15" sheet="1" objects="1" scenarios="1" selectLockedCells="1"/>
  <mergeCells count="17">
    <mergeCell ref="J1:J4"/>
    <mergeCell ref="P1:P4"/>
    <mergeCell ref="I1:I4"/>
    <mergeCell ref="Q1:Q4"/>
    <mergeCell ref="K1:K4"/>
    <mergeCell ref="A4:C4"/>
    <mergeCell ref="B3:C3"/>
    <mergeCell ref="H1:H4"/>
    <mergeCell ref="E1:E4"/>
    <mergeCell ref="D1:D4"/>
    <mergeCell ref="G1:G4"/>
    <mergeCell ref="F1:F4"/>
    <mergeCell ref="M1:M4"/>
    <mergeCell ref="R1:R4"/>
    <mergeCell ref="O1:O4"/>
    <mergeCell ref="L1:L4"/>
    <mergeCell ref="N1:N4"/>
  </mergeCells>
  <phoneticPr fontId="2" type="noConversion"/>
  <pageMargins left="0.5" right="0.25" top="1" bottom="1" header="0.5" footer="0.5"/>
  <pageSetup scale="89" orientation="portrait" r:id="rId1"/>
  <headerFooter alignWithMargins="0">
    <oddHeader>&amp;C&amp;"Arial,Bold"&amp;14CadetteTrax&amp;12
Fun Patches - &amp;D</oddHeader>
    <oddFooter>Page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CC99FF"/>
  </sheetPr>
  <dimension ref="A1:AE87"/>
  <sheetViews>
    <sheetView showGridLines="0" zoomScaleNormal="100" workbookViewId="0">
      <selection activeCell="C4" sqref="C4"/>
    </sheetView>
  </sheetViews>
  <sheetFormatPr defaultRowHeight="12.75" x14ac:dyDescent="0.2"/>
  <cols>
    <col min="1" max="1" width="42.140625" bestFit="1" customWidth="1"/>
    <col min="2" max="2" width="6.140625" bestFit="1" customWidth="1"/>
    <col min="3" max="3" width="3.28515625" bestFit="1" customWidth="1"/>
    <col min="4" max="4" width="6.140625" bestFit="1" customWidth="1"/>
    <col min="5" max="5" width="3.28515625" bestFit="1" customWidth="1"/>
    <col min="6" max="6" width="6.140625" bestFit="1" customWidth="1"/>
    <col min="7" max="7" width="3.28515625" bestFit="1" customWidth="1"/>
    <col min="8" max="8" width="6.140625" bestFit="1" customWidth="1"/>
    <col min="9" max="9" width="3.28515625" bestFit="1" customWidth="1"/>
    <col min="10" max="10" width="6.140625" bestFit="1" customWidth="1"/>
    <col min="11" max="11" width="3.28515625" bestFit="1" customWidth="1"/>
    <col min="12" max="12" width="6.140625" bestFit="1" customWidth="1"/>
    <col min="13" max="13" width="3.28515625" bestFit="1" customWidth="1"/>
    <col min="14" max="14" width="6.140625" bestFit="1" customWidth="1"/>
    <col min="15" max="15" width="3.28515625" bestFit="1" customWidth="1"/>
    <col min="16" max="16" width="6.140625" bestFit="1" customWidth="1"/>
    <col min="17" max="17" width="3.28515625" bestFit="1" customWidth="1"/>
    <col min="18" max="18" width="6.140625" bestFit="1" customWidth="1"/>
    <col min="19" max="19" width="3.28515625" bestFit="1" customWidth="1"/>
    <col min="20" max="20" width="6.140625" bestFit="1" customWidth="1"/>
    <col min="21" max="21" width="3.28515625" bestFit="1" customWidth="1"/>
    <col min="22" max="22" width="6.140625" bestFit="1" customWidth="1"/>
    <col min="23" max="23" width="3.28515625" bestFit="1" customWidth="1"/>
    <col min="24" max="24" width="6.140625" bestFit="1" customWidth="1"/>
    <col min="25" max="25" width="3.28515625" bestFit="1" customWidth="1"/>
    <col min="26" max="26" width="6.140625" bestFit="1" customWidth="1"/>
    <col min="27" max="27" width="3.28515625" bestFit="1" customWidth="1"/>
    <col min="28" max="28" width="6.140625" bestFit="1" customWidth="1"/>
    <col min="29" max="29" width="3.28515625" bestFit="1" customWidth="1"/>
    <col min="30" max="30" width="6.140625" bestFit="1" customWidth="1"/>
    <col min="31" max="31" width="3.28515625" bestFit="1" customWidth="1"/>
  </cols>
  <sheetData>
    <row r="1" spans="1:31" ht="65.25" customHeight="1" thickTop="1" x14ac:dyDescent="0.2">
      <c r="A1" s="55" t="s">
        <v>35</v>
      </c>
      <c r="B1" s="485" t="str">
        <f ca="1">'ambassador 1'!$A$1</f>
        <v>ambassador 1</v>
      </c>
      <c r="C1" s="485"/>
      <c r="D1" s="485" t="str">
        <f ca="1">'ambassador 2'!$A$1</f>
        <v>ambassador 2</v>
      </c>
      <c r="E1" s="485"/>
      <c r="F1" s="485" t="str">
        <f ca="1">'ambassador 3'!$A$1</f>
        <v>ambassador 3</v>
      </c>
      <c r="G1" s="485"/>
      <c r="H1" s="485" t="str">
        <f ca="1">'ambassador 4'!$A$1</f>
        <v>ambassador 4</v>
      </c>
      <c r="I1" s="485"/>
      <c r="J1" s="485" t="str">
        <f ca="1">'ambassador 5'!$A$1</f>
        <v>ambassador 5</v>
      </c>
      <c r="K1" s="485"/>
      <c r="L1" s="485" t="str">
        <f ca="1">'ambassador 6'!$A$1</f>
        <v>ambassador 6</v>
      </c>
      <c r="M1" s="485"/>
      <c r="N1" s="485" t="str">
        <f ca="1">'ambassador 7'!$A$1</f>
        <v>ambassador 7</v>
      </c>
      <c r="O1" s="485"/>
      <c r="P1" s="485" t="str">
        <f ca="1">'ambassador 8'!$A$1</f>
        <v>ambassador 8</v>
      </c>
      <c r="Q1" s="485"/>
      <c r="R1" s="485" t="str">
        <f ca="1">'ambassador 9'!$A$1</f>
        <v>ambassador 9</v>
      </c>
      <c r="S1" s="485"/>
      <c r="T1" s="485" t="str">
        <f ca="1">'ambassador 10'!$A$1</f>
        <v>ambassador 10</v>
      </c>
      <c r="U1" s="485"/>
      <c r="V1" s="485" t="str">
        <f ca="1">'ambassador 11'!$A$1</f>
        <v>ambassador 11</v>
      </c>
      <c r="W1" s="485"/>
      <c r="X1" s="485" t="str">
        <f ca="1">'ambassador 12'!$A$1</f>
        <v>ambassador 12</v>
      </c>
      <c r="Y1" s="485"/>
      <c r="Z1" s="485" t="str">
        <f ca="1">'ambassador 13'!$A$1</f>
        <v>ambassador 13</v>
      </c>
      <c r="AA1" s="485"/>
      <c r="AB1" s="485" t="str">
        <f ca="1">'ambassador 14'!$A$1</f>
        <v>ambassador 14</v>
      </c>
      <c r="AC1" s="485"/>
      <c r="AD1" s="485" t="str">
        <f ca="1">'ambassador 15'!$A$1</f>
        <v>ambassador 15</v>
      </c>
      <c r="AE1" s="485"/>
    </row>
    <row r="2" spans="1:31" ht="45.75" x14ac:dyDescent="0.2">
      <c r="A2" s="296" t="s">
        <v>165</v>
      </c>
      <c r="B2" s="58" t="s">
        <v>71</v>
      </c>
      <c r="C2" s="59" t="s">
        <v>72</v>
      </c>
      <c r="D2" s="58" t="s">
        <v>71</v>
      </c>
      <c r="E2" s="59" t="s">
        <v>72</v>
      </c>
      <c r="F2" s="58" t="s">
        <v>71</v>
      </c>
      <c r="G2" s="59" t="s">
        <v>72</v>
      </c>
      <c r="H2" s="58" t="s">
        <v>71</v>
      </c>
      <c r="I2" s="59" t="s">
        <v>72</v>
      </c>
      <c r="J2" s="58" t="s">
        <v>71</v>
      </c>
      <c r="K2" s="59" t="s">
        <v>72</v>
      </c>
      <c r="L2" s="58" t="s">
        <v>71</v>
      </c>
      <c r="M2" s="59" t="s">
        <v>72</v>
      </c>
      <c r="N2" s="58" t="s">
        <v>71</v>
      </c>
      <c r="O2" s="59" t="s">
        <v>72</v>
      </c>
      <c r="P2" s="58" t="s">
        <v>71</v>
      </c>
      <c r="Q2" s="59" t="s">
        <v>72</v>
      </c>
      <c r="R2" s="58" t="s">
        <v>71</v>
      </c>
      <c r="S2" s="59" t="s">
        <v>72</v>
      </c>
      <c r="T2" s="58" t="s">
        <v>71</v>
      </c>
      <c r="U2" s="59" t="s">
        <v>72</v>
      </c>
      <c r="V2" s="58" t="s">
        <v>71</v>
      </c>
      <c r="W2" s="59" t="s">
        <v>72</v>
      </c>
      <c r="X2" s="58" t="s">
        <v>71</v>
      </c>
      <c r="Y2" s="59" t="s">
        <v>72</v>
      </c>
      <c r="Z2" s="58" t="s">
        <v>71</v>
      </c>
      <c r="AA2" s="59" t="s">
        <v>72</v>
      </c>
      <c r="AB2" s="58" t="s">
        <v>71</v>
      </c>
      <c r="AC2" s="59" t="s">
        <v>72</v>
      </c>
      <c r="AD2" s="58" t="s">
        <v>71</v>
      </c>
      <c r="AE2" s="94" t="s">
        <v>72</v>
      </c>
    </row>
    <row r="3" spans="1:31" x14ac:dyDescent="0.2">
      <c r="A3" s="56" t="str">
        <f>Badges!A5</f>
        <v>Legacy</v>
      </c>
      <c r="B3" s="60"/>
      <c r="C3" s="297"/>
      <c r="D3" s="60"/>
      <c r="E3" s="297"/>
      <c r="F3" s="60"/>
      <c r="G3" s="297"/>
      <c r="H3" s="60"/>
      <c r="I3" s="297"/>
      <c r="J3" s="60"/>
      <c r="K3" s="297"/>
      <c r="L3" s="60"/>
      <c r="M3" s="297"/>
      <c r="N3" s="60"/>
      <c r="O3" s="297"/>
      <c r="P3" s="60"/>
      <c r="Q3" s="297"/>
      <c r="R3" s="60"/>
      <c r="S3" s="297"/>
      <c r="T3" s="60"/>
      <c r="U3" s="297"/>
      <c r="V3" s="60"/>
      <c r="W3" s="297"/>
      <c r="X3" s="60"/>
      <c r="Y3" s="297"/>
      <c r="Z3" s="60"/>
      <c r="AA3" s="297"/>
      <c r="AB3" s="60"/>
      <c r="AC3" s="297"/>
      <c r="AD3" s="60"/>
      <c r="AE3" s="302"/>
    </row>
    <row r="4" spans="1:31" x14ac:dyDescent="0.2">
      <c r="A4" s="298" t="str">
        <f>Badges!B6</f>
        <v>Photography</v>
      </c>
      <c r="B4" s="299" t="str">
        <f>IF(Badges!D28="C","E","")</f>
        <v/>
      </c>
      <c r="C4" s="300"/>
      <c r="D4" s="299" t="str">
        <f>IF(Badges!E28="C","E","")</f>
        <v/>
      </c>
      <c r="E4" s="300"/>
      <c r="F4" s="299" t="str">
        <f>IF(Badges!F28="C","E","")</f>
        <v/>
      </c>
      <c r="G4" s="300"/>
      <c r="H4" s="299" t="str">
        <f>IF(Badges!G28="C","E","")</f>
        <v/>
      </c>
      <c r="I4" s="300"/>
      <c r="J4" s="299" t="str">
        <f>IF(Badges!H28="C","E","")</f>
        <v/>
      </c>
      <c r="K4" s="300"/>
      <c r="L4" s="299" t="str">
        <f>IF(Badges!I28="C","E","")</f>
        <v/>
      </c>
      <c r="M4" s="300"/>
      <c r="N4" s="299" t="str">
        <f>IF(Badges!J28="C","E","")</f>
        <v/>
      </c>
      <c r="O4" s="300"/>
      <c r="P4" s="299" t="str">
        <f>IF(Badges!K28="C","E","")</f>
        <v/>
      </c>
      <c r="Q4" s="300"/>
      <c r="R4" s="299" t="str">
        <f>IF(Badges!L28="C","E","")</f>
        <v/>
      </c>
      <c r="S4" s="300"/>
      <c r="T4" s="299" t="str">
        <f>IF(Badges!M28="C","E","")</f>
        <v/>
      </c>
      <c r="U4" s="300"/>
      <c r="V4" s="299" t="str">
        <f>IF(Badges!N28="C","E","")</f>
        <v/>
      </c>
      <c r="W4" s="300"/>
      <c r="X4" s="299" t="str">
        <f>IF(Badges!O28="C","E","")</f>
        <v/>
      </c>
      <c r="Y4" s="300"/>
      <c r="Z4" s="299" t="str">
        <f>IF(Badges!P28="C","E","")</f>
        <v/>
      </c>
      <c r="AA4" s="300"/>
      <c r="AB4" s="299" t="str">
        <f>IF(Badges!Q28="C","E","")</f>
        <v/>
      </c>
      <c r="AC4" s="300"/>
      <c r="AD4" s="299" t="str">
        <f>IF(Badges!R28="C","E","")</f>
        <v/>
      </c>
      <c r="AE4" s="301"/>
    </row>
    <row r="5" spans="1:31" x14ac:dyDescent="0.2">
      <c r="A5" s="298" t="str">
        <f>Badges!B29</f>
        <v>Coaching</v>
      </c>
      <c r="B5" s="299" t="str">
        <f>IF(Badges!D51="C","E","")</f>
        <v/>
      </c>
      <c r="C5" s="300"/>
      <c r="D5" s="299" t="str">
        <f>IF(Badges!E51="C","E","")</f>
        <v/>
      </c>
      <c r="E5" s="300"/>
      <c r="F5" s="299" t="str">
        <f>IF(Badges!F51="C","E","")</f>
        <v/>
      </c>
      <c r="G5" s="300"/>
      <c r="H5" s="299" t="str">
        <f>IF(Badges!G51="C","E","")</f>
        <v/>
      </c>
      <c r="I5" s="300"/>
      <c r="J5" s="299" t="str">
        <f>IF(Badges!H51="C","E","")</f>
        <v/>
      </c>
      <c r="K5" s="300"/>
      <c r="L5" s="299" t="str">
        <f>IF(Badges!I51="C","E","")</f>
        <v/>
      </c>
      <c r="M5" s="300"/>
      <c r="N5" s="299" t="str">
        <f>IF(Badges!J51="C","E","")</f>
        <v/>
      </c>
      <c r="O5" s="300"/>
      <c r="P5" s="299" t="str">
        <f>IF(Badges!K51="C","E","")</f>
        <v/>
      </c>
      <c r="Q5" s="300"/>
      <c r="R5" s="299" t="str">
        <f>IF(Badges!L51="C","E","")</f>
        <v/>
      </c>
      <c r="S5" s="300"/>
      <c r="T5" s="299" t="str">
        <f>IF(Badges!M51="C","E","")</f>
        <v/>
      </c>
      <c r="U5" s="300"/>
      <c r="V5" s="299" t="str">
        <f>IF(Badges!N51="C","E","")</f>
        <v/>
      </c>
      <c r="W5" s="300"/>
      <c r="X5" s="299" t="str">
        <f>IF(Badges!O51="C","E","")</f>
        <v/>
      </c>
      <c r="Y5" s="300"/>
      <c r="Z5" s="299" t="str">
        <f>IF(Badges!P51="C","E","")</f>
        <v/>
      </c>
      <c r="AA5" s="300"/>
      <c r="AB5" s="299" t="str">
        <f>IF(Badges!Q51="C","E","")</f>
        <v/>
      </c>
      <c r="AC5" s="300"/>
      <c r="AD5" s="299" t="str">
        <f>IF(Badges!R51="C","E","")</f>
        <v/>
      </c>
      <c r="AE5" s="301"/>
    </row>
    <row r="6" spans="1:31" x14ac:dyDescent="0.2">
      <c r="A6" s="298" t="str">
        <f>Badges!B52</f>
        <v>Public Policy</v>
      </c>
      <c r="B6" s="299" t="str">
        <f>IF(Badges!D74="C","E","")</f>
        <v/>
      </c>
      <c r="C6" s="300"/>
      <c r="D6" s="299" t="str">
        <f>IF(Badges!E74="C","E","")</f>
        <v/>
      </c>
      <c r="E6" s="300"/>
      <c r="F6" s="299" t="str">
        <f>IF(Badges!F74="C","E","")</f>
        <v/>
      </c>
      <c r="G6" s="300"/>
      <c r="H6" s="299" t="str">
        <f>IF(Badges!G74="C","E","")</f>
        <v/>
      </c>
      <c r="I6" s="300"/>
      <c r="J6" s="299" t="str">
        <f>IF(Badges!H74="C","E","")</f>
        <v/>
      </c>
      <c r="K6" s="300"/>
      <c r="L6" s="299" t="str">
        <f>IF(Badges!I74="C","E","")</f>
        <v/>
      </c>
      <c r="M6" s="300"/>
      <c r="N6" s="299" t="str">
        <f>IF(Badges!J74="C","E","")</f>
        <v/>
      </c>
      <c r="O6" s="300"/>
      <c r="P6" s="299" t="str">
        <f>IF(Badges!K74="C","E","")</f>
        <v/>
      </c>
      <c r="Q6" s="300"/>
      <c r="R6" s="299" t="str">
        <f>IF(Badges!L74="C","E","")</f>
        <v/>
      </c>
      <c r="S6" s="300"/>
      <c r="T6" s="299" t="str">
        <f>IF(Badges!M74="C","E","")</f>
        <v/>
      </c>
      <c r="U6" s="300"/>
      <c r="V6" s="299" t="str">
        <f>IF(Badges!N74="C","E","")</f>
        <v/>
      </c>
      <c r="W6" s="300"/>
      <c r="X6" s="299" t="str">
        <f>IF(Badges!O74="C","E","")</f>
        <v/>
      </c>
      <c r="Y6" s="300"/>
      <c r="Z6" s="299" t="str">
        <f>IF(Badges!P74="C","E","")</f>
        <v/>
      </c>
      <c r="AA6" s="300"/>
      <c r="AB6" s="299" t="str">
        <f>IF(Badges!Q74="C","E","")</f>
        <v/>
      </c>
      <c r="AC6" s="300"/>
      <c r="AD6" s="299" t="str">
        <f>IF(Badges!R74="C","E","")</f>
        <v/>
      </c>
      <c r="AE6" s="301"/>
    </row>
    <row r="7" spans="1:31" x14ac:dyDescent="0.2">
      <c r="A7" s="298" t="str">
        <f>Badges!B75</f>
        <v>Dinner Party</v>
      </c>
      <c r="B7" s="299" t="str">
        <f>IF(Badges!D97="C","E","")</f>
        <v/>
      </c>
      <c r="C7" s="300"/>
      <c r="D7" s="299" t="str">
        <f>IF(Badges!E97="C","E","")</f>
        <v/>
      </c>
      <c r="E7" s="300"/>
      <c r="F7" s="299" t="str">
        <f>IF(Badges!F97="C","E","")</f>
        <v/>
      </c>
      <c r="G7" s="300"/>
      <c r="H7" s="299" t="str">
        <f>IF(Badges!G97="C","E","")</f>
        <v/>
      </c>
      <c r="I7" s="300"/>
      <c r="J7" s="299" t="str">
        <f>IF(Badges!H97="C","E","")</f>
        <v/>
      </c>
      <c r="K7" s="300"/>
      <c r="L7" s="299" t="str">
        <f>IF(Badges!I97="C","E","")</f>
        <v/>
      </c>
      <c r="M7" s="300"/>
      <c r="N7" s="299" t="str">
        <f>IF(Badges!J97="C","E","")</f>
        <v/>
      </c>
      <c r="O7" s="300"/>
      <c r="P7" s="299" t="str">
        <f>IF(Badges!K97="C","E","")</f>
        <v/>
      </c>
      <c r="Q7" s="300"/>
      <c r="R7" s="299" t="str">
        <f>IF(Badges!L97="C","E","")</f>
        <v/>
      </c>
      <c r="S7" s="300"/>
      <c r="T7" s="299" t="str">
        <f>IF(Badges!M97="C","E","")</f>
        <v/>
      </c>
      <c r="U7" s="300"/>
      <c r="V7" s="299" t="str">
        <f>IF(Badges!N97="C","E","")</f>
        <v/>
      </c>
      <c r="W7" s="300"/>
      <c r="X7" s="299" t="str">
        <f>IF(Badges!O97="C","E","")</f>
        <v/>
      </c>
      <c r="Y7" s="300"/>
      <c r="Z7" s="299" t="str">
        <f>IF(Badges!P97="C","E","")</f>
        <v/>
      </c>
      <c r="AA7" s="300"/>
      <c r="AB7" s="299" t="str">
        <f>IF(Badges!Q97="C","E","")</f>
        <v/>
      </c>
      <c r="AC7" s="300"/>
      <c r="AD7" s="299" t="str">
        <f>IF(Badges!R97="C","E","")</f>
        <v/>
      </c>
      <c r="AE7" s="301"/>
    </row>
    <row r="8" spans="1:31" x14ac:dyDescent="0.2">
      <c r="A8" s="298" t="str">
        <f>Badges!B98</f>
        <v>Ambassador First Aid</v>
      </c>
      <c r="B8" s="299" t="str">
        <f>IF(Badges!D120="C","E","")</f>
        <v/>
      </c>
      <c r="C8" s="300"/>
      <c r="D8" s="299" t="str">
        <f>IF(Badges!E120="C","E","")</f>
        <v/>
      </c>
      <c r="E8" s="300"/>
      <c r="F8" s="299" t="str">
        <f>IF(Badges!F120="C","E","")</f>
        <v/>
      </c>
      <c r="G8" s="300"/>
      <c r="H8" s="299" t="str">
        <f>IF(Badges!G120="C","E","")</f>
        <v/>
      </c>
      <c r="I8" s="300"/>
      <c r="J8" s="299" t="str">
        <f>IF(Badges!H120="C","E","")</f>
        <v/>
      </c>
      <c r="K8" s="300"/>
      <c r="L8" s="299" t="str">
        <f>IF(Badges!I120="C","E","")</f>
        <v/>
      </c>
      <c r="M8" s="300"/>
      <c r="N8" s="299" t="str">
        <f>IF(Badges!J120="C","E","")</f>
        <v/>
      </c>
      <c r="O8" s="300"/>
      <c r="P8" s="299" t="str">
        <f>IF(Badges!K120="C","E","")</f>
        <v/>
      </c>
      <c r="Q8" s="300"/>
      <c r="R8" s="299" t="str">
        <f>IF(Badges!L120="C","E","")</f>
        <v/>
      </c>
      <c r="S8" s="300"/>
      <c r="T8" s="299" t="str">
        <f>IF(Badges!M120="C","E","")</f>
        <v/>
      </c>
      <c r="U8" s="300"/>
      <c r="V8" s="299" t="str">
        <f>IF(Badges!N120="C","E","")</f>
        <v/>
      </c>
      <c r="W8" s="300"/>
      <c r="X8" s="299" t="str">
        <f>IF(Badges!O120="C","E","")</f>
        <v/>
      </c>
      <c r="Y8" s="300"/>
      <c r="Z8" s="299" t="str">
        <f>IF(Badges!P120="C","E","")</f>
        <v/>
      </c>
      <c r="AA8" s="300"/>
      <c r="AB8" s="299" t="str">
        <f>IF(Badges!Q120="C","E","")</f>
        <v/>
      </c>
      <c r="AC8" s="300"/>
      <c r="AD8" s="299" t="str">
        <f>IF(Badges!R120="C","E","")</f>
        <v/>
      </c>
      <c r="AE8" s="301"/>
    </row>
    <row r="9" spans="1:31" x14ac:dyDescent="0.2">
      <c r="A9" s="298" t="str">
        <f>Badges!B121</f>
        <v>Ambassador Girl Scout Way</v>
      </c>
      <c r="B9" s="299" t="str">
        <f>IF(Badges!D143="C","E","")</f>
        <v/>
      </c>
      <c r="C9" s="300"/>
      <c r="D9" s="299" t="str">
        <f>IF(Badges!E143="C","E","")</f>
        <v/>
      </c>
      <c r="E9" s="300"/>
      <c r="F9" s="299" t="str">
        <f>IF(Badges!F143="C","E","")</f>
        <v/>
      </c>
      <c r="G9" s="300"/>
      <c r="H9" s="299" t="str">
        <f>IF(Badges!G143="C","E","")</f>
        <v/>
      </c>
      <c r="I9" s="300"/>
      <c r="J9" s="299" t="str">
        <f>IF(Badges!H143="C","E","")</f>
        <v/>
      </c>
      <c r="K9" s="300"/>
      <c r="L9" s="299" t="str">
        <f>IF(Badges!I143="C","E","")</f>
        <v/>
      </c>
      <c r="M9" s="300"/>
      <c r="N9" s="299" t="str">
        <f>IF(Badges!J143="C","E","")</f>
        <v/>
      </c>
      <c r="O9" s="300"/>
      <c r="P9" s="299" t="str">
        <f>IF(Badges!K143="C","E","")</f>
        <v/>
      </c>
      <c r="Q9" s="300"/>
      <c r="R9" s="299" t="str">
        <f>IF(Badges!L143="C","E","")</f>
        <v/>
      </c>
      <c r="S9" s="300"/>
      <c r="T9" s="299" t="str">
        <f>IF(Badges!M143="C","E","")</f>
        <v/>
      </c>
      <c r="U9" s="300"/>
      <c r="V9" s="299" t="str">
        <f>IF(Badges!N143="C","E","")</f>
        <v/>
      </c>
      <c r="W9" s="300"/>
      <c r="X9" s="299" t="str">
        <f>IF(Badges!O143="C","E","")</f>
        <v/>
      </c>
      <c r="Y9" s="300"/>
      <c r="Z9" s="299" t="str">
        <f>IF(Badges!P143="C","E","")</f>
        <v/>
      </c>
      <c r="AA9" s="300"/>
      <c r="AB9" s="299" t="str">
        <f>IF(Badges!Q143="C","E","")</f>
        <v/>
      </c>
      <c r="AC9" s="300"/>
      <c r="AD9" s="299" t="str">
        <f>IF(Badges!R143="C","E","")</f>
        <v/>
      </c>
      <c r="AE9" s="301"/>
    </row>
    <row r="10" spans="1:31" x14ac:dyDescent="0.2">
      <c r="A10" s="298" t="str">
        <f>Badges!B144</f>
        <v>Water</v>
      </c>
      <c r="B10" s="299" t="str">
        <f>IF(Badges!D166="C","E","")</f>
        <v/>
      </c>
      <c r="C10" s="300"/>
      <c r="D10" s="299" t="str">
        <f>IF(Badges!E166="C","E","")</f>
        <v/>
      </c>
      <c r="E10" s="300"/>
      <c r="F10" s="299" t="str">
        <f>IF(Badges!F166="C","E","")</f>
        <v/>
      </c>
      <c r="G10" s="300"/>
      <c r="H10" s="299" t="str">
        <f>IF(Badges!G166="C","E","")</f>
        <v/>
      </c>
      <c r="I10" s="300"/>
      <c r="J10" s="299" t="str">
        <f>IF(Badges!H166="C","E","")</f>
        <v/>
      </c>
      <c r="K10" s="300"/>
      <c r="L10" s="299" t="str">
        <f>IF(Badges!I166="C","E","")</f>
        <v/>
      </c>
      <c r="M10" s="300"/>
      <c r="N10" s="299" t="str">
        <f>IF(Badges!J166="C","E","")</f>
        <v/>
      </c>
      <c r="O10" s="300"/>
      <c r="P10" s="299" t="str">
        <f>IF(Badges!K166="C","E","")</f>
        <v/>
      </c>
      <c r="Q10" s="300"/>
      <c r="R10" s="299" t="str">
        <f>IF(Badges!L166="C","E","")</f>
        <v/>
      </c>
      <c r="S10" s="300"/>
      <c r="T10" s="299" t="str">
        <f>IF(Badges!M166="C","E","")</f>
        <v/>
      </c>
      <c r="U10" s="300"/>
      <c r="V10" s="299" t="str">
        <f>IF(Badges!N166="C","E","")</f>
        <v/>
      </c>
      <c r="W10" s="300"/>
      <c r="X10" s="299" t="str">
        <f>IF(Badges!O166="C","E","")</f>
        <v/>
      </c>
      <c r="Y10" s="300"/>
      <c r="Z10" s="299" t="str">
        <f>IF(Badges!P166="C","E","")</f>
        <v/>
      </c>
      <c r="AA10" s="300"/>
      <c r="AB10" s="299" t="str">
        <f>IF(Badges!Q166="C","E","")</f>
        <v/>
      </c>
      <c r="AC10" s="300"/>
      <c r="AD10" s="299" t="str">
        <f>IF(Badges!R166="C","E","")</f>
        <v/>
      </c>
      <c r="AE10" s="301"/>
    </row>
    <row r="11" spans="1:31" x14ac:dyDescent="0.2">
      <c r="A11" s="56" t="str">
        <f>Badges!A167</f>
        <v>Financial Literacy</v>
      </c>
      <c r="B11" s="60"/>
      <c r="C11" s="297"/>
      <c r="D11" s="60"/>
      <c r="E11" s="297"/>
      <c r="F11" s="60"/>
      <c r="G11" s="297"/>
      <c r="H11" s="60"/>
      <c r="I11" s="297"/>
      <c r="J11" s="60"/>
      <c r="K11" s="297"/>
      <c r="L11" s="60"/>
      <c r="M11" s="297"/>
      <c r="N11" s="60"/>
      <c r="O11" s="297"/>
      <c r="P11" s="60"/>
      <c r="Q11" s="297"/>
      <c r="R11" s="60"/>
      <c r="S11" s="297"/>
      <c r="T11" s="60"/>
      <c r="U11" s="297"/>
      <c r="V11" s="60"/>
      <c r="W11" s="297"/>
      <c r="X11" s="60"/>
      <c r="Y11" s="297"/>
      <c r="Z11" s="60"/>
      <c r="AA11" s="297"/>
      <c r="AB11" s="60"/>
      <c r="AC11" s="297"/>
      <c r="AD11" s="60"/>
      <c r="AE11" s="302"/>
    </row>
    <row r="12" spans="1:31" x14ac:dyDescent="0.2">
      <c r="A12" s="298" t="str">
        <f>Badges!B168</f>
        <v>On My Own</v>
      </c>
      <c r="B12" s="299" t="str">
        <f>IF(Badges!D190="C","E","")</f>
        <v/>
      </c>
      <c r="C12" s="300"/>
      <c r="D12" s="299" t="str">
        <f>IF(Badges!E190="C","E","")</f>
        <v/>
      </c>
      <c r="E12" s="300"/>
      <c r="F12" s="299" t="str">
        <f>IF(Badges!F190="C","E","")</f>
        <v/>
      </c>
      <c r="G12" s="300"/>
      <c r="H12" s="299" t="str">
        <f>IF(Badges!G190="C","E","")</f>
        <v/>
      </c>
      <c r="I12" s="300"/>
      <c r="J12" s="299" t="str">
        <f>IF(Badges!H190="C","E","")</f>
        <v/>
      </c>
      <c r="K12" s="300"/>
      <c r="L12" s="299" t="str">
        <f>IF(Badges!I190="C","E","")</f>
        <v/>
      </c>
      <c r="M12" s="300"/>
      <c r="N12" s="299" t="str">
        <f>IF(Badges!J190="C","E","")</f>
        <v/>
      </c>
      <c r="O12" s="300"/>
      <c r="P12" s="299" t="str">
        <f>IF(Badges!K190="C","E","")</f>
        <v/>
      </c>
      <c r="Q12" s="300"/>
      <c r="R12" s="299" t="str">
        <f>IF(Badges!L190="C","E","")</f>
        <v/>
      </c>
      <c r="S12" s="300"/>
      <c r="T12" s="299" t="str">
        <f>IF(Badges!M190="C","E","")</f>
        <v/>
      </c>
      <c r="U12" s="300"/>
      <c r="V12" s="299" t="str">
        <f>IF(Badges!N190="C","E","")</f>
        <v/>
      </c>
      <c r="W12" s="300"/>
      <c r="X12" s="299" t="str">
        <f>IF(Badges!O190="C","E","")</f>
        <v/>
      </c>
      <c r="Y12" s="300"/>
      <c r="Z12" s="299" t="str">
        <f>IF(Badges!P190="C","E","")</f>
        <v/>
      </c>
      <c r="AA12" s="300"/>
      <c r="AB12" s="299" t="str">
        <f>IF(Badges!Q190="C","E","")</f>
        <v/>
      </c>
      <c r="AC12" s="300"/>
      <c r="AD12" s="299" t="str">
        <f>IF(Badges!R190="C","E","")</f>
        <v/>
      </c>
      <c r="AE12" s="301"/>
    </row>
    <row r="13" spans="1:31" x14ac:dyDescent="0.2">
      <c r="A13" s="298" t="str">
        <f>Badges!B191</f>
        <v>Good Credit</v>
      </c>
      <c r="B13" s="299" t="str">
        <f>IF(Badges!D213="C","E","")</f>
        <v/>
      </c>
      <c r="C13" s="300"/>
      <c r="D13" s="299" t="str">
        <f>IF(Badges!E213="C","E","")</f>
        <v/>
      </c>
      <c r="E13" s="300"/>
      <c r="F13" s="299" t="str">
        <f>IF(Badges!F213="C","E","")</f>
        <v/>
      </c>
      <c r="G13" s="300"/>
      <c r="H13" s="299" t="str">
        <f>IF(Badges!G213="C","E","")</f>
        <v/>
      </c>
      <c r="I13" s="300"/>
      <c r="J13" s="299" t="str">
        <f>IF(Badges!H213="C","E","")</f>
        <v/>
      </c>
      <c r="K13" s="300"/>
      <c r="L13" s="299" t="str">
        <f>IF(Badges!I213="C","E","")</f>
        <v/>
      </c>
      <c r="M13" s="300"/>
      <c r="N13" s="299" t="str">
        <f>IF(Badges!J213="C","E","")</f>
        <v/>
      </c>
      <c r="O13" s="300"/>
      <c r="P13" s="299" t="str">
        <f>IF(Badges!K213="C","E","")</f>
        <v/>
      </c>
      <c r="Q13" s="300"/>
      <c r="R13" s="299" t="str">
        <f>IF(Badges!L213="C","E","")</f>
        <v/>
      </c>
      <c r="S13" s="300"/>
      <c r="T13" s="299" t="str">
        <f>IF(Badges!M213="C","E","")</f>
        <v/>
      </c>
      <c r="U13" s="300"/>
      <c r="V13" s="299" t="str">
        <f>IF(Badges!N213="C","E","")</f>
        <v/>
      </c>
      <c r="W13" s="300"/>
      <c r="X13" s="299" t="str">
        <f>IF(Badges!O213="C","E","")</f>
        <v/>
      </c>
      <c r="Y13" s="300"/>
      <c r="Z13" s="299" t="str">
        <f>IF(Badges!P213="C","E","")</f>
        <v/>
      </c>
      <c r="AA13" s="300"/>
      <c r="AB13" s="299" t="str">
        <f>IF(Badges!Q213="C","E","")</f>
        <v/>
      </c>
      <c r="AC13" s="300"/>
      <c r="AD13" s="299" t="str">
        <f>IF(Badges!R213="C","E","")</f>
        <v/>
      </c>
      <c r="AE13" s="300"/>
    </row>
    <row r="14" spans="1:31" x14ac:dyDescent="0.2">
      <c r="A14" s="56" t="str">
        <f>Badges!A214</f>
        <v>Cookie Business</v>
      </c>
      <c r="B14" s="60"/>
      <c r="C14" s="297"/>
      <c r="D14" s="60"/>
      <c r="E14" s="297"/>
      <c r="F14" s="60"/>
      <c r="G14" s="297"/>
      <c r="H14" s="60"/>
      <c r="I14" s="297"/>
      <c r="J14" s="60"/>
      <c r="K14" s="297"/>
      <c r="L14" s="60"/>
      <c r="M14" s="297"/>
      <c r="N14" s="60"/>
      <c r="O14" s="297"/>
      <c r="P14" s="60"/>
      <c r="Q14" s="297"/>
      <c r="R14" s="60"/>
      <c r="S14" s="297"/>
      <c r="T14" s="60"/>
      <c r="U14" s="297"/>
      <c r="V14" s="60"/>
      <c r="W14" s="297"/>
      <c r="X14" s="60"/>
      <c r="Y14" s="297"/>
      <c r="Z14" s="60"/>
      <c r="AA14" s="297"/>
      <c r="AB14" s="60"/>
      <c r="AC14" s="297"/>
      <c r="AD14" s="60"/>
      <c r="AE14" s="302"/>
    </row>
    <row r="15" spans="1:31" x14ac:dyDescent="0.2">
      <c r="A15" s="298" t="str">
        <f>Badges!B215</f>
        <v>Research and Development</v>
      </c>
      <c r="B15" s="299" t="str">
        <f>IF(Badges!D227="C","E","")</f>
        <v/>
      </c>
      <c r="C15" s="300"/>
      <c r="D15" s="299" t="str">
        <f>IF(Badges!E227="C","E","")</f>
        <v/>
      </c>
      <c r="E15" s="300"/>
      <c r="F15" s="299" t="str">
        <f>IF(Badges!F227="C","E","")</f>
        <v/>
      </c>
      <c r="G15" s="300"/>
      <c r="H15" s="299" t="str">
        <f>IF(Badges!G227="C","E","")</f>
        <v/>
      </c>
      <c r="I15" s="300"/>
      <c r="J15" s="299" t="str">
        <f>IF(Badges!H227="C","E","")</f>
        <v/>
      </c>
      <c r="K15" s="300"/>
      <c r="L15" s="299" t="str">
        <f>IF(Badges!I227="C","E","")</f>
        <v/>
      </c>
      <c r="M15" s="300"/>
      <c r="N15" s="299" t="str">
        <f>IF(Badges!J227="C","E","")</f>
        <v/>
      </c>
      <c r="O15" s="300"/>
      <c r="P15" s="299" t="str">
        <f>IF(Badges!K227="C","E","")</f>
        <v/>
      </c>
      <c r="Q15" s="300"/>
      <c r="R15" s="299" t="str">
        <f>IF(Badges!L227="C","E","")</f>
        <v/>
      </c>
      <c r="S15" s="300"/>
      <c r="T15" s="299" t="str">
        <f>IF(Badges!M227="C","E","")</f>
        <v/>
      </c>
      <c r="U15" s="300"/>
      <c r="V15" s="299" t="str">
        <f>IF(Badges!N227="C","E","")</f>
        <v/>
      </c>
      <c r="W15" s="300"/>
      <c r="X15" s="299" t="str">
        <f>IF(Badges!O227="C","E","")</f>
        <v/>
      </c>
      <c r="Y15" s="300"/>
      <c r="Z15" s="299" t="str">
        <f>IF(Badges!P227="C","E","")</f>
        <v/>
      </c>
      <c r="AA15" s="300"/>
      <c r="AB15" s="299" t="str">
        <f>IF(Badges!Q227="C","E","")</f>
        <v/>
      </c>
      <c r="AC15" s="300"/>
      <c r="AD15" s="299" t="str">
        <f>IF(Badges!R227="C","E","")</f>
        <v/>
      </c>
      <c r="AE15" s="301"/>
    </row>
    <row r="16" spans="1:31" x14ac:dyDescent="0.2">
      <c r="A16" s="298" t="str">
        <f>Badges!B228</f>
        <v>P &amp; L</v>
      </c>
      <c r="B16" s="299" t="str">
        <f>IF(Badges!D240="C","E","")</f>
        <v/>
      </c>
      <c r="C16" s="300"/>
      <c r="D16" s="299" t="str">
        <f>IF(Badges!E240="C","E","")</f>
        <v/>
      </c>
      <c r="F16" s="299" t="str">
        <f>IF(Badges!F240="C","E","")</f>
        <v/>
      </c>
      <c r="H16" s="299" t="str">
        <f>IF(Badges!G240="C","E","")</f>
        <v/>
      </c>
      <c r="I16" s="300"/>
      <c r="J16" s="299" t="str">
        <f>IF(Badges!H240="C","E","")</f>
        <v/>
      </c>
      <c r="L16" s="299" t="str">
        <f>IF(Badges!I240="C","E","")</f>
        <v/>
      </c>
      <c r="M16" s="300"/>
      <c r="N16" s="299" t="str">
        <f>IF(Badges!J240="C","E","")</f>
        <v/>
      </c>
      <c r="P16" s="299" t="str">
        <f>IF(Badges!K240="C","E","")</f>
        <v/>
      </c>
      <c r="Q16" s="300"/>
      <c r="R16" s="299" t="str">
        <f>IF(Badges!L240="C","E","")</f>
        <v/>
      </c>
      <c r="T16" s="299" t="str">
        <f>IF(Badges!M240="C","E","")</f>
        <v/>
      </c>
      <c r="V16" s="299" t="str">
        <f>IF(Badges!N240="C","E","")</f>
        <v/>
      </c>
      <c r="X16" s="299" t="str">
        <f>IF(Badges!O240="C","E","")</f>
        <v/>
      </c>
      <c r="Y16" s="300"/>
      <c r="Z16" s="299" t="str">
        <f>IF(Badges!P240="C","E","")</f>
        <v/>
      </c>
      <c r="AA16" s="300"/>
      <c r="AB16" s="299" t="str">
        <f>IF(Badges!Q240="C","E","")</f>
        <v/>
      </c>
      <c r="AC16" s="300"/>
      <c r="AD16" s="299" t="str">
        <f>IF(Badges!R240="C","E","")</f>
        <v/>
      </c>
      <c r="AE16" s="301"/>
    </row>
    <row r="17" spans="1:31" ht="15" x14ac:dyDescent="0.2">
      <c r="A17" s="61" t="s">
        <v>89</v>
      </c>
      <c r="B17" s="374"/>
      <c r="C17" s="375"/>
      <c r="D17" s="374"/>
      <c r="E17" s="375"/>
      <c r="F17" s="374"/>
      <c r="G17" s="375"/>
      <c r="H17" s="374"/>
      <c r="I17" s="375"/>
      <c r="J17" s="374"/>
      <c r="K17" s="375"/>
      <c r="L17" s="374"/>
      <c r="M17" s="375"/>
      <c r="N17" s="374"/>
      <c r="O17" s="375"/>
      <c r="P17" s="374"/>
      <c r="Q17" s="375"/>
      <c r="R17" s="374"/>
      <c r="S17" s="375"/>
      <c r="T17" s="374"/>
      <c r="U17" s="375"/>
      <c r="V17" s="374"/>
      <c r="W17" s="375"/>
      <c r="X17" s="374"/>
      <c r="Y17" s="375"/>
      <c r="Z17" s="374"/>
      <c r="AA17" s="375"/>
      <c r="AB17" s="374"/>
      <c r="AC17" s="375"/>
      <c r="AD17" s="374"/>
      <c r="AE17" s="376"/>
    </row>
    <row r="18" spans="1:31" ht="15" x14ac:dyDescent="0.2">
      <c r="A18" s="378" t="str">
        <f>Journey!B6</f>
        <v>Your Voice, Your World: The Power of Advocacy</v>
      </c>
      <c r="B18" s="377" t="str">
        <f>Journey!E11</f>
        <v xml:space="preserve"> </v>
      </c>
      <c r="C18" s="300"/>
      <c r="D18" s="377" t="str">
        <f>Journey!F11</f>
        <v xml:space="preserve"> </v>
      </c>
      <c r="E18" s="300"/>
      <c r="F18" s="377" t="str">
        <f>Journey!G11</f>
        <v xml:space="preserve"> </v>
      </c>
      <c r="G18" s="300"/>
      <c r="H18" s="377" t="str">
        <f>Journey!H11</f>
        <v xml:space="preserve"> </v>
      </c>
      <c r="I18" s="300"/>
      <c r="J18" s="377" t="str">
        <f>Journey!I11</f>
        <v xml:space="preserve"> </v>
      </c>
      <c r="K18" s="300"/>
      <c r="L18" s="377" t="str">
        <f>Journey!J11</f>
        <v xml:space="preserve"> </v>
      </c>
      <c r="M18" s="300"/>
      <c r="N18" s="377" t="str">
        <f>Journey!K11</f>
        <v xml:space="preserve"> </v>
      </c>
      <c r="O18" s="300"/>
      <c r="P18" s="377" t="str">
        <f>Journey!L11</f>
        <v xml:space="preserve"> </v>
      </c>
      <c r="Q18" s="300"/>
      <c r="R18" s="377" t="str">
        <f>Journey!M11</f>
        <v xml:space="preserve"> </v>
      </c>
      <c r="S18" s="300"/>
      <c r="T18" s="377" t="str">
        <f>Journey!N11</f>
        <v xml:space="preserve"> </v>
      </c>
      <c r="U18" s="300"/>
      <c r="V18" s="377" t="str">
        <f>Journey!O11</f>
        <v xml:space="preserve"> </v>
      </c>
      <c r="W18" s="300"/>
      <c r="X18" s="377" t="str">
        <f>Journey!P11</f>
        <v xml:space="preserve"> </v>
      </c>
      <c r="Y18" s="300"/>
      <c r="Z18" s="377" t="str">
        <f>Journey!Q11</f>
        <v xml:space="preserve"> </v>
      </c>
      <c r="AA18" s="300"/>
      <c r="AB18" s="377" t="str">
        <f>Journey!R11</f>
        <v xml:space="preserve"> </v>
      </c>
      <c r="AC18" s="300"/>
      <c r="AD18" s="377" t="str">
        <f>Journey!S11</f>
        <v xml:space="preserve"> </v>
      </c>
      <c r="AE18" s="301"/>
    </row>
    <row r="19" spans="1:31" ht="15" x14ac:dyDescent="0.2">
      <c r="A19" s="378" t="str">
        <f>Journey!B14</f>
        <v>JUSTICE</v>
      </c>
      <c r="B19" s="377" t="str">
        <f>Journey!E22</f>
        <v xml:space="preserve"> </v>
      </c>
      <c r="C19" s="300"/>
      <c r="D19" s="377" t="str">
        <f>Journey!F22</f>
        <v xml:space="preserve"> </v>
      </c>
      <c r="E19" s="300"/>
      <c r="F19" s="377" t="str">
        <f>Journey!G22</f>
        <v xml:space="preserve"> </v>
      </c>
      <c r="G19" s="300"/>
      <c r="H19" s="377" t="str">
        <f>Journey!H22</f>
        <v xml:space="preserve"> </v>
      </c>
      <c r="I19" s="300"/>
      <c r="J19" s="377" t="str">
        <f>Journey!I22</f>
        <v xml:space="preserve"> </v>
      </c>
      <c r="K19" s="300"/>
      <c r="L19" s="377" t="str">
        <f>Journey!J22</f>
        <v xml:space="preserve"> </v>
      </c>
      <c r="M19" s="300"/>
      <c r="N19" s="377" t="str">
        <f>Journey!K22</f>
        <v xml:space="preserve"> </v>
      </c>
      <c r="O19" s="300"/>
      <c r="P19" s="377" t="str">
        <f>Journey!L22</f>
        <v xml:space="preserve"> </v>
      </c>
      <c r="Q19" s="300"/>
      <c r="R19" s="377" t="str">
        <f>Journey!M22</f>
        <v xml:space="preserve"> </v>
      </c>
      <c r="S19" s="300"/>
      <c r="T19" s="377" t="str">
        <f>Journey!N22</f>
        <v xml:space="preserve"> </v>
      </c>
      <c r="U19" s="300"/>
      <c r="V19" s="377" t="str">
        <f>Journey!O22</f>
        <v xml:space="preserve"> </v>
      </c>
      <c r="W19" s="300"/>
      <c r="X19" s="377" t="str">
        <f>Journey!P22</f>
        <v xml:space="preserve"> </v>
      </c>
      <c r="Y19" s="300"/>
      <c r="Z19" s="377" t="str">
        <f>Journey!Q22</f>
        <v xml:space="preserve"> </v>
      </c>
      <c r="AA19" s="300"/>
      <c r="AB19" s="377" t="str">
        <f>Journey!R22</f>
        <v xml:space="preserve"> </v>
      </c>
      <c r="AC19" s="300"/>
      <c r="AD19" s="377" t="str">
        <f>Journey!S22</f>
        <v xml:space="preserve"> </v>
      </c>
      <c r="AE19" s="301"/>
    </row>
    <row r="20" spans="1:31" ht="15" x14ac:dyDescent="0.2">
      <c r="A20" s="378" t="str">
        <f>Journey!B25</f>
        <v>BLISS: Live it! Give It!</v>
      </c>
      <c r="B20" s="377" t="str">
        <f>Journey!E31</f>
        <v xml:space="preserve"> </v>
      </c>
      <c r="C20" s="300"/>
      <c r="D20" s="377" t="str">
        <f>Journey!F31</f>
        <v xml:space="preserve"> </v>
      </c>
      <c r="E20" s="300"/>
      <c r="F20" s="377" t="str">
        <f>Journey!G31</f>
        <v xml:space="preserve"> </v>
      </c>
      <c r="G20" s="300"/>
      <c r="H20" s="377" t="str">
        <f>Journey!H31</f>
        <v xml:space="preserve"> </v>
      </c>
      <c r="I20" s="300"/>
      <c r="J20" s="377" t="str">
        <f>Journey!I31</f>
        <v xml:space="preserve"> </v>
      </c>
      <c r="K20" s="300"/>
      <c r="L20" s="377" t="str">
        <f>Journey!J31</f>
        <v xml:space="preserve"> </v>
      </c>
      <c r="M20" s="300"/>
      <c r="N20" s="377" t="str">
        <f>Journey!K31</f>
        <v xml:space="preserve"> </v>
      </c>
      <c r="O20" s="300"/>
      <c r="P20" s="377" t="str">
        <f>Journey!L31</f>
        <v xml:space="preserve"> </v>
      </c>
      <c r="Q20" s="300"/>
      <c r="R20" s="377" t="str">
        <f>Journey!M31</f>
        <v xml:space="preserve"> </v>
      </c>
      <c r="S20" s="300"/>
      <c r="T20" s="377" t="str">
        <f>Journey!N31</f>
        <v xml:space="preserve"> </v>
      </c>
      <c r="U20" s="300"/>
      <c r="V20" s="377" t="str">
        <f>Journey!O31</f>
        <v xml:space="preserve"> </v>
      </c>
      <c r="W20" s="300"/>
      <c r="X20" s="377" t="str">
        <f>Journey!P31</f>
        <v xml:space="preserve"> </v>
      </c>
      <c r="Y20" s="300"/>
      <c r="Z20" s="377" t="str">
        <f>Journey!Q31</f>
        <v xml:space="preserve"> </v>
      </c>
      <c r="AA20" s="300"/>
      <c r="AB20" s="377" t="str">
        <f>Journey!R31</f>
        <v xml:space="preserve"> </v>
      </c>
      <c r="AC20" s="300"/>
      <c r="AD20" s="377" t="str">
        <f>Journey!S31</f>
        <v xml:space="preserve"> </v>
      </c>
      <c r="AE20" s="301"/>
    </row>
    <row r="21" spans="1:31" x14ac:dyDescent="0.2">
      <c r="A21" s="56" t="str">
        <f>'Council Own'!A5:R5</f>
        <v>Council's Own</v>
      </c>
      <c r="B21" s="60"/>
      <c r="C21" s="297"/>
      <c r="D21" s="60"/>
      <c r="E21" s="297"/>
      <c r="F21" s="60"/>
      <c r="G21" s="297"/>
      <c r="H21" s="60"/>
      <c r="I21" s="297"/>
      <c r="J21" s="60"/>
      <c r="K21" s="297"/>
      <c r="L21" s="60"/>
      <c r="M21" s="297"/>
      <c r="N21" s="60"/>
      <c r="O21" s="297"/>
      <c r="P21" s="60"/>
      <c r="Q21" s="297"/>
      <c r="R21" s="60"/>
      <c r="S21" s="297"/>
      <c r="T21" s="60"/>
      <c r="U21" s="297"/>
      <c r="V21" s="60"/>
      <c r="W21" s="297"/>
      <c r="X21" s="60"/>
      <c r="Y21" s="297"/>
      <c r="Z21" s="60"/>
      <c r="AA21" s="297"/>
      <c r="AB21" s="60"/>
      <c r="AC21" s="297"/>
      <c r="AD21" s="60"/>
      <c r="AE21" s="302"/>
    </row>
    <row r="22" spans="1:31" x14ac:dyDescent="0.2">
      <c r="A22" s="298" t="str">
        <f>'Council Own'!B6</f>
        <v>&lt;&lt;List Badge Here&gt;&gt;</v>
      </c>
      <c r="B22" s="299" t="str">
        <f>IF('Council Own'!D28="C","E","")</f>
        <v/>
      </c>
      <c r="C22" s="300"/>
      <c r="D22" s="299" t="str">
        <f>IF('Council Own'!E28="C","E","")</f>
        <v/>
      </c>
      <c r="E22" s="300"/>
      <c r="F22" s="299" t="str">
        <f>IF('Council Own'!F28="C","E","")</f>
        <v/>
      </c>
      <c r="G22" s="300"/>
      <c r="H22" s="299" t="str">
        <f>IF('Council Own'!G28="C","E","")</f>
        <v/>
      </c>
      <c r="I22" s="300"/>
      <c r="J22" s="299" t="str">
        <f>IF('Council Own'!H28="C","E","")</f>
        <v/>
      </c>
      <c r="K22" s="300"/>
      <c r="L22" s="299" t="str">
        <f>IF('Council Own'!I28="C","E","")</f>
        <v/>
      </c>
      <c r="M22" s="300"/>
      <c r="N22" s="299" t="str">
        <f>IF('Council Own'!J28="C","E","")</f>
        <v/>
      </c>
      <c r="O22" s="300"/>
      <c r="P22" s="299" t="str">
        <f>IF('Council Own'!K28="C","E","")</f>
        <v/>
      </c>
      <c r="Q22" s="300"/>
      <c r="R22" s="299" t="str">
        <f>IF('Council Own'!L28="C","E","")</f>
        <v/>
      </c>
      <c r="S22" s="300"/>
      <c r="T22" s="299" t="str">
        <f>IF('Council Own'!M28="C","E","")</f>
        <v/>
      </c>
      <c r="U22" s="300"/>
      <c r="V22" s="299" t="str">
        <f>IF('Council Own'!N28="C","E","")</f>
        <v/>
      </c>
      <c r="W22" s="300"/>
      <c r="X22" s="299" t="str">
        <f>IF('Council Own'!O28="C","E","")</f>
        <v/>
      </c>
      <c r="Y22" s="300"/>
      <c r="Z22" s="299" t="str">
        <f>IF('Council Own'!P28="C","E","")</f>
        <v/>
      </c>
      <c r="AA22" s="300"/>
      <c r="AB22" s="299" t="str">
        <f>IF('Council Own'!Q28="C","E","")</f>
        <v/>
      </c>
      <c r="AC22" s="300"/>
      <c r="AD22" s="299" t="str">
        <f>IF('Council Own'!R28="C","E","")</f>
        <v/>
      </c>
      <c r="AE22" s="301"/>
    </row>
    <row r="23" spans="1:31" x14ac:dyDescent="0.2">
      <c r="A23" s="298" t="str">
        <f>'Council Own'!B30</f>
        <v>&lt;&lt;List Badge Here&gt;&gt;</v>
      </c>
      <c r="B23" s="299" t="str">
        <f>IF('Council Own'!D52="C","E","")</f>
        <v/>
      </c>
      <c r="C23" s="300"/>
      <c r="D23" s="299" t="str">
        <f>IF('Council Own'!E52="C","E","")</f>
        <v/>
      </c>
      <c r="E23" s="300"/>
      <c r="F23" s="299" t="str">
        <f>IF('Council Own'!F52="C","E","")</f>
        <v/>
      </c>
      <c r="G23" s="300"/>
      <c r="H23" s="299" t="str">
        <f>IF('Council Own'!G52="C","E","")</f>
        <v/>
      </c>
      <c r="I23" s="300"/>
      <c r="J23" s="299" t="str">
        <f>IF('Council Own'!H52="C","E","")</f>
        <v/>
      </c>
      <c r="K23" s="300"/>
      <c r="L23" s="299" t="str">
        <f>IF('Council Own'!I52="C","E","")</f>
        <v/>
      </c>
      <c r="M23" s="300"/>
      <c r="N23" s="299" t="str">
        <f>IF('Council Own'!J52="C","E","")</f>
        <v/>
      </c>
      <c r="O23" s="300"/>
      <c r="P23" s="299" t="str">
        <f>IF('Council Own'!K52="C","E","")</f>
        <v/>
      </c>
      <c r="Q23" s="300"/>
      <c r="R23" s="299" t="str">
        <f>IF('Council Own'!L52="C","E","")</f>
        <v/>
      </c>
      <c r="S23" s="300"/>
      <c r="T23" s="299" t="str">
        <f>IF('Council Own'!M52="C","E","")</f>
        <v/>
      </c>
      <c r="U23" s="300"/>
      <c r="V23" s="299" t="str">
        <f>IF('Council Own'!N52="C","E","")</f>
        <v/>
      </c>
      <c r="W23" s="300"/>
      <c r="X23" s="299" t="str">
        <f>IF('Council Own'!O52="C","E","")</f>
        <v/>
      </c>
      <c r="Y23" s="300"/>
      <c r="Z23" s="299" t="str">
        <f>IF('Council Own'!P52="C","E","")</f>
        <v/>
      </c>
      <c r="AA23" s="300"/>
      <c r="AB23" s="299" t="str">
        <f>IF('Council Own'!Q52="C","E","")</f>
        <v/>
      </c>
      <c r="AC23" s="300"/>
      <c r="AD23" s="299" t="str">
        <f>IF('Council Own'!R52="C","E","")</f>
        <v/>
      </c>
      <c r="AE23" s="301"/>
    </row>
    <row r="24" spans="1:31" x14ac:dyDescent="0.2">
      <c r="A24" s="298" t="str">
        <f>'Council Own'!B54</f>
        <v>&lt;&lt;List Badge Here&gt;&gt;</v>
      </c>
      <c r="B24" s="299" t="str">
        <f>IF('Council Own'!D76="C","E","")</f>
        <v/>
      </c>
      <c r="C24" s="300"/>
      <c r="D24" s="299" t="str">
        <f>IF('Council Own'!E76="C","E","")</f>
        <v/>
      </c>
      <c r="E24" s="300"/>
      <c r="F24" s="299" t="str">
        <f>IF('Council Own'!F76="C","E","")</f>
        <v/>
      </c>
      <c r="G24" s="300"/>
      <c r="H24" s="299" t="str">
        <f>IF('Council Own'!G76="C","E","")</f>
        <v/>
      </c>
      <c r="I24" s="300"/>
      <c r="J24" s="299" t="str">
        <f>IF('Council Own'!H76="C","E","")</f>
        <v/>
      </c>
      <c r="K24" s="300"/>
      <c r="L24" s="299" t="str">
        <f>IF('Council Own'!I76="C","E","")</f>
        <v/>
      </c>
      <c r="M24" s="300"/>
      <c r="N24" s="299" t="str">
        <f>IF('Council Own'!J76="C","E","")</f>
        <v/>
      </c>
      <c r="O24" s="300"/>
      <c r="P24" s="299" t="str">
        <f>IF('Council Own'!K76="C","E","")</f>
        <v/>
      </c>
      <c r="Q24" s="300"/>
      <c r="R24" s="299" t="str">
        <f>IF('Council Own'!L76="C","E","")</f>
        <v/>
      </c>
      <c r="S24" s="300"/>
      <c r="T24" s="299" t="str">
        <f>IF('Council Own'!M76="C","E","")</f>
        <v/>
      </c>
      <c r="U24" s="300"/>
      <c r="V24" s="299" t="str">
        <f>IF('Council Own'!N76="C","E","")</f>
        <v/>
      </c>
      <c r="W24" s="300"/>
      <c r="X24" s="299" t="str">
        <f>IF('Council Own'!O76="C","E","")</f>
        <v/>
      </c>
      <c r="Y24" s="300"/>
      <c r="Z24" s="299" t="str">
        <f>IF('Council Own'!P76="C","E","")</f>
        <v/>
      </c>
      <c r="AA24" s="300"/>
      <c r="AB24" s="299" t="str">
        <f>IF('Council Own'!Q76="C","E","")</f>
        <v/>
      </c>
      <c r="AC24" s="300"/>
      <c r="AD24" s="299" t="str">
        <f>IF('Council Own'!R76="C","E","")</f>
        <v/>
      </c>
      <c r="AE24" s="301"/>
    </row>
    <row r="25" spans="1:31" x14ac:dyDescent="0.2">
      <c r="A25" s="298" t="str">
        <f>'Council Own'!B78</f>
        <v>&lt;&lt;List Badge Here&gt;&gt;</v>
      </c>
      <c r="B25" s="299" t="str">
        <f>IF('Council Own'!D100="C","E","")</f>
        <v/>
      </c>
      <c r="C25" s="300"/>
      <c r="D25" s="299" t="str">
        <f>IF('Council Own'!E100="C","E","")</f>
        <v/>
      </c>
      <c r="E25" s="300"/>
      <c r="F25" s="299" t="str">
        <f>IF('Council Own'!F100="C","E","")</f>
        <v/>
      </c>
      <c r="G25" s="300"/>
      <c r="H25" s="299" t="str">
        <f>IF('Council Own'!G100="C","E","")</f>
        <v/>
      </c>
      <c r="I25" s="300"/>
      <c r="J25" s="299" t="str">
        <f>IF('Council Own'!H100="C","E","")</f>
        <v/>
      </c>
      <c r="K25" s="300"/>
      <c r="L25" s="299" t="str">
        <f>IF('Council Own'!I100="C","E","")</f>
        <v/>
      </c>
      <c r="M25" s="300"/>
      <c r="N25" s="299" t="str">
        <f>IF('Council Own'!J100="C","E","")</f>
        <v/>
      </c>
      <c r="O25" s="300"/>
      <c r="P25" s="299" t="str">
        <f>IF('Council Own'!K100="C","E","")</f>
        <v/>
      </c>
      <c r="Q25" s="300"/>
      <c r="R25" s="299" t="str">
        <f>IF('Council Own'!L100="C","E","")</f>
        <v/>
      </c>
      <c r="S25" s="300"/>
      <c r="T25" s="299" t="str">
        <f>IF('Council Own'!M100="C","E","")</f>
        <v/>
      </c>
      <c r="U25" s="300"/>
      <c r="V25" s="299" t="str">
        <f>IF('Council Own'!N100="C","E","")</f>
        <v/>
      </c>
      <c r="W25" s="300"/>
      <c r="X25" s="299" t="str">
        <f>IF('Council Own'!O100="C","E","")</f>
        <v/>
      </c>
      <c r="Y25" s="300"/>
      <c r="Z25" s="299" t="str">
        <f>IF('Council Own'!P100="C","E","")</f>
        <v/>
      </c>
      <c r="AA25" s="300"/>
      <c r="AB25" s="299" t="str">
        <f>IF('Council Own'!Q100="C","E","")</f>
        <v/>
      </c>
      <c r="AC25" s="300"/>
      <c r="AD25" s="299" t="str">
        <f>IF('Council Own'!R100="C","E","")</f>
        <v/>
      </c>
      <c r="AE25" s="301"/>
    </row>
    <row r="26" spans="1:31" x14ac:dyDescent="0.2">
      <c r="A26" s="298" t="str">
        <f>'Council Own'!B102</f>
        <v>&lt;&lt;List Badge Here&gt;&gt;</v>
      </c>
      <c r="B26" s="299" t="str">
        <f>IF('Council Own'!D124="C","E","")</f>
        <v/>
      </c>
      <c r="C26" s="304"/>
      <c r="D26" s="299" t="str">
        <f>IF('Council Own'!E124="C","E","")</f>
        <v/>
      </c>
      <c r="E26" s="304"/>
      <c r="F26" s="299" t="str">
        <f>IF('Council Own'!F124="C","E","")</f>
        <v/>
      </c>
      <c r="G26" s="304"/>
      <c r="H26" s="299" t="str">
        <f>IF('Council Own'!G124="C","E","")</f>
        <v/>
      </c>
      <c r="I26" s="304"/>
      <c r="J26" s="299" t="str">
        <f>IF('Council Own'!H124="C","E","")</f>
        <v/>
      </c>
      <c r="K26" s="304"/>
      <c r="L26" s="299" t="str">
        <f>IF('Council Own'!I124="C","E","")</f>
        <v/>
      </c>
      <c r="M26" s="304"/>
      <c r="N26" s="299" t="str">
        <f>IF('Council Own'!J124="C","E","")</f>
        <v/>
      </c>
      <c r="O26" s="304"/>
      <c r="P26" s="299" t="str">
        <f>IF('Council Own'!K124="C","E","")</f>
        <v/>
      </c>
      <c r="Q26" s="304"/>
      <c r="R26" s="299" t="str">
        <f>IF('Council Own'!L124="C","E","")</f>
        <v/>
      </c>
      <c r="S26" s="304"/>
      <c r="T26" s="299" t="str">
        <f>IF('Council Own'!M124="C","E","")</f>
        <v/>
      </c>
      <c r="U26" s="304"/>
      <c r="V26" s="299" t="str">
        <f>IF('Council Own'!N124="C","E","")</f>
        <v/>
      </c>
      <c r="W26" s="304"/>
      <c r="X26" s="299" t="str">
        <f>IF('Council Own'!O124="C","E","")</f>
        <v/>
      </c>
      <c r="Y26" s="304"/>
      <c r="Z26" s="299" t="str">
        <f>IF('Council Own'!P124="C","E","")</f>
        <v/>
      </c>
      <c r="AA26" s="304"/>
      <c r="AB26" s="299" t="str">
        <f>IF('Council Own'!Q124="C","E","")</f>
        <v/>
      </c>
      <c r="AC26" s="304"/>
      <c r="AD26" s="299" t="str">
        <f>IF('Council Own'!R124="C","E","")</f>
        <v/>
      </c>
      <c r="AE26" s="305"/>
    </row>
    <row r="27" spans="1:31" x14ac:dyDescent="0.2">
      <c r="A27" s="298" t="str">
        <f>'Council Own'!B126</f>
        <v>&lt;&lt;List Badge Here&gt;&gt;</v>
      </c>
      <c r="B27" s="299" t="str">
        <f>IF('Council Own'!D148="C","E","")</f>
        <v/>
      </c>
      <c r="C27" s="304"/>
      <c r="D27" s="299" t="str">
        <f>IF('Council Own'!E148="C","E","")</f>
        <v/>
      </c>
      <c r="E27" s="304"/>
      <c r="F27" s="299" t="str">
        <f>IF('Council Own'!F148="C","E","")</f>
        <v/>
      </c>
      <c r="G27" s="304"/>
      <c r="H27" s="299" t="str">
        <f>IF('Council Own'!G148="C","E","")</f>
        <v/>
      </c>
      <c r="I27" s="304"/>
      <c r="J27" s="299" t="str">
        <f>IF('Council Own'!H148="C","E","")</f>
        <v/>
      </c>
      <c r="K27" s="304"/>
      <c r="L27" s="299" t="str">
        <f>IF('Council Own'!I148="C","E","")</f>
        <v/>
      </c>
      <c r="M27" s="304"/>
      <c r="N27" s="299" t="str">
        <f>IF('Council Own'!J148="C","E","")</f>
        <v/>
      </c>
      <c r="O27" s="304"/>
      <c r="P27" s="299" t="str">
        <f>IF('Council Own'!K148="C","E","")</f>
        <v/>
      </c>
      <c r="Q27" s="304"/>
      <c r="R27" s="299" t="str">
        <f>IF('Council Own'!L148="C","E","")</f>
        <v/>
      </c>
      <c r="S27" s="304"/>
      <c r="T27" s="299" t="str">
        <f>IF('Council Own'!M148="C","E","")</f>
        <v/>
      </c>
      <c r="U27" s="304"/>
      <c r="V27" s="299" t="str">
        <f>IF('Council Own'!N148="C","E","")</f>
        <v/>
      </c>
      <c r="W27" s="304"/>
      <c r="X27" s="299" t="str">
        <f>IF('Council Own'!O148="C","E","")</f>
        <v/>
      </c>
      <c r="Y27" s="304"/>
      <c r="Z27" s="299" t="str">
        <f>IF('Council Own'!P148="C","E","")</f>
        <v/>
      </c>
      <c r="AA27" s="304"/>
      <c r="AB27" s="299" t="str">
        <f>IF('Council Own'!Q148="C","E","")</f>
        <v/>
      </c>
      <c r="AC27" s="304"/>
      <c r="AD27" s="299" t="str">
        <f>IF('Council Own'!R148="C","E","")</f>
        <v/>
      </c>
      <c r="AE27" s="305"/>
    </row>
    <row r="28" spans="1:31" x14ac:dyDescent="0.2">
      <c r="A28" s="56" t="s">
        <v>135</v>
      </c>
      <c r="B28" s="306"/>
      <c r="C28" s="297"/>
      <c r="D28" s="306"/>
      <c r="E28" s="297"/>
      <c r="F28" s="306"/>
      <c r="G28" s="297"/>
      <c r="H28" s="306"/>
      <c r="I28" s="297"/>
      <c r="J28" s="306"/>
      <c r="K28" s="297"/>
      <c r="L28" s="306"/>
      <c r="M28" s="297"/>
      <c r="N28" s="306"/>
      <c r="O28" s="297"/>
      <c r="P28" s="306"/>
      <c r="Q28" s="297"/>
      <c r="R28" s="306"/>
      <c r="S28" s="297"/>
      <c r="T28" s="306"/>
      <c r="U28" s="297"/>
      <c r="V28" s="306"/>
      <c r="W28" s="297"/>
      <c r="X28" s="306"/>
      <c r="Y28" s="297"/>
      <c r="Z28" s="306"/>
      <c r="AA28" s="297"/>
      <c r="AB28" s="306"/>
      <c r="AC28" s="297"/>
      <c r="AD28" s="306"/>
      <c r="AE28" s="302"/>
    </row>
    <row r="29" spans="1:31" x14ac:dyDescent="0.2">
      <c r="A29" s="307" t="str">
        <f>'Age-Level'!B5</f>
        <v>Gold Torch Award</v>
      </c>
      <c r="B29" s="299" t="str">
        <f>IF('Age-Level'!D8="C","E","")</f>
        <v/>
      </c>
      <c r="C29" s="308"/>
      <c r="D29" s="299" t="str">
        <f>IF('Age-Level'!E8="C","E","")</f>
        <v/>
      </c>
      <c r="E29" s="308"/>
      <c r="F29" s="299" t="str">
        <f>IF('Age-Level'!F8="C","E","")</f>
        <v/>
      </c>
      <c r="G29" s="308"/>
      <c r="H29" s="299" t="str">
        <f>IF('Age-Level'!G8="C","E","")</f>
        <v/>
      </c>
      <c r="I29" s="308"/>
      <c r="J29" s="299" t="str">
        <f>IF('Age-Level'!H8="C","E","")</f>
        <v/>
      </c>
      <c r="K29" s="308"/>
      <c r="L29" s="299" t="str">
        <f>IF('Age-Level'!I8="C","E","")</f>
        <v/>
      </c>
      <c r="M29" s="308"/>
      <c r="N29" s="299" t="str">
        <f>IF('Age-Level'!J8="C","E","")</f>
        <v/>
      </c>
      <c r="O29" s="308"/>
      <c r="P29" s="299" t="str">
        <f>IF('Age-Level'!K8="C","E","")</f>
        <v/>
      </c>
      <c r="Q29" s="308"/>
      <c r="R29" s="299" t="str">
        <f>IF('Age-Level'!L8="C","E","")</f>
        <v/>
      </c>
      <c r="S29" s="308"/>
      <c r="T29" s="299" t="str">
        <f>IF('Age-Level'!M8="C","E","")</f>
        <v/>
      </c>
      <c r="U29" s="308"/>
      <c r="V29" s="299" t="str">
        <f>IF('Age-Level'!N8="C","E","")</f>
        <v/>
      </c>
      <c r="W29" s="308"/>
      <c r="X29" s="299" t="str">
        <f>IF('Age-Level'!O8="C","E","")</f>
        <v/>
      </c>
      <c r="Y29" s="308"/>
      <c r="Z29" s="299" t="str">
        <f>IF('Age-Level'!P8="C","E","")</f>
        <v/>
      </c>
      <c r="AA29" s="308"/>
      <c r="AB29" s="299" t="str">
        <f>IF('Age-Level'!Q8="C","E","")</f>
        <v/>
      </c>
      <c r="AC29" s="308"/>
      <c r="AD29" s="299" t="str">
        <f>IF('Age-Level'!R8="C","E","")</f>
        <v/>
      </c>
      <c r="AE29" s="309"/>
    </row>
    <row r="30" spans="1:31" x14ac:dyDescent="0.2">
      <c r="A30" s="303" t="str">
        <f>'Age-Level'!$B$9</f>
        <v>Ambassador Community Service bar</v>
      </c>
      <c r="B30" s="299" t="str">
        <f>IF('Age-Level'!D11="C","E","")</f>
        <v/>
      </c>
      <c r="C30" s="300"/>
      <c r="D30" s="299" t="str">
        <f>IF('Age-Level'!E11="C","E","")</f>
        <v/>
      </c>
      <c r="E30" s="300"/>
      <c r="F30" s="299" t="str">
        <f>IF('Age-Level'!F11="C","E","")</f>
        <v/>
      </c>
      <c r="G30" s="300"/>
      <c r="H30" s="299" t="str">
        <f>IF('Age-Level'!G11="C","E","")</f>
        <v/>
      </c>
      <c r="I30" s="300"/>
      <c r="J30" s="299" t="str">
        <f>IF('Age-Level'!H11="C","E","")</f>
        <v/>
      </c>
      <c r="K30" s="300"/>
      <c r="L30" s="299" t="str">
        <f>IF('Age-Level'!I23="20","E","")</f>
        <v/>
      </c>
      <c r="M30" s="300"/>
      <c r="N30" s="299" t="str">
        <f>IF('Age-Level'!J23="20","E","")</f>
        <v/>
      </c>
      <c r="O30" s="300"/>
      <c r="P30" s="299" t="str">
        <f>IF('Age-Level'!K23="20","E","")</f>
        <v/>
      </c>
      <c r="Q30" s="300"/>
      <c r="R30" s="299" t="str">
        <f>IF('Age-Level'!L23="20","E","")</f>
        <v/>
      </c>
      <c r="S30" s="300"/>
      <c r="T30" s="299" t="str">
        <f>IF('Age-Level'!M23="20","E","")</f>
        <v/>
      </c>
      <c r="U30" s="300"/>
      <c r="V30" s="299" t="str">
        <f>IF('Age-Level'!N23="20","E","")</f>
        <v/>
      </c>
      <c r="W30" s="300"/>
      <c r="X30" s="299" t="str">
        <f>IF('Age-Level'!O23="20","E","")</f>
        <v/>
      </c>
      <c r="Y30" s="300"/>
      <c r="Z30" s="299" t="str">
        <f>IF('Age-Level'!P23="20","E","")</f>
        <v/>
      </c>
      <c r="AA30" s="300"/>
      <c r="AB30" s="299" t="str">
        <f>IF('Age-Level'!Q23="20","E","")</f>
        <v/>
      </c>
      <c r="AC30" s="300"/>
      <c r="AD30" s="299" t="str">
        <f>IF('Age-Level'!R23="20","E","")</f>
        <v/>
      </c>
      <c r="AE30" s="301"/>
    </row>
    <row r="31" spans="1:31" x14ac:dyDescent="0.2">
      <c r="A31" s="303" t="str">
        <f>'Age-Level'!$B$12</f>
        <v>Ambassador Service to Girl Scouting bar</v>
      </c>
      <c r="B31" s="299" t="str">
        <f>IF('Age-Level'!D14="C","E","")</f>
        <v/>
      </c>
      <c r="C31" s="300"/>
      <c r="D31" s="299" t="str">
        <f>IF('Age-Level'!E14="C","E","")</f>
        <v/>
      </c>
      <c r="E31" s="300"/>
      <c r="F31" s="299" t="str">
        <f>IF('Age-Level'!F14="C","E","")</f>
        <v/>
      </c>
      <c r="G31" s="300"/>
      <c r="H31" s="299" t="str">
        <f>IF('Age-Level'!G14="C","E","")</f>
        <v/>
      </c>
      <c r="I31" s="300"/>
      <c r="J31" s="299" t="str">
        <f>IF('Age-Level'!H14="C","E","")</f>
        <v/>
      </c>
      <c r="K31" s="300"/>
      <c r="L31" s="299" t="str">
        <f>IF('Age-Level'!I24="A","E","")</f>
        <v/>
      </c>
      <c r="M31" s="300"/>
      <c r="N31" s="299" t="str">
        <f>IF('Age-Level'!J24="A","E","")</f>
        <v/>
      </c>
      <c r="O31" s="300"/>
      <c r="P31" s="299" t="str">
        <f>IF('Age-Level'!K24="A","E","")</f>
        <v/>
      </c>
      <c r="Q31" s="300"/>
      <c r="R31" s="299" t="str">
        <f>IF('Age-Level'!L24="A","E","")</f>
        <v/>
      </c>
      <c r="S31" s="300"/>
      <c r="T31" s="299" t="str">
        <f>IF('Age-Level'!M24="A","E","")</f>
        <v/>
      </c>
      <c r="U31" s="300"/>
      <c r="V31" s="299" t="str">
        <f>IF('Age-Level'!N24="A","E","")</f>
        <v/>
      </c>
      <c r="W31" s="300"/>
      <c r="X31" s="299" t="str">
        <f>IF('Age-Level'!O24="A","E","")</f>
        <v/>
      </c>
      <c r="Y31" s="300"/>
      <c r="Z31" s="299" t="str">
        <f>IF('Age-Level'!P24="A","E","")</f>
        <v/>
      </c>
      <c r="AA31" s="300"/>
      <c r="AB31" s="299" t="str">
        <f>IF('Age-Level'!Q24="A","E","")</f>
        <v/>
      </c>
      <c r="AC31" s="300"/>
      <c r="AD31" s="299" t="str">
        <f>IF('Age-Level'!R24="A","E","")</f>
        <v/>
      </c>
      <c r="AE31" s="301"/>
    </row>
    <row r="32" spans="1:31" x14ac:dyDescent="0.2">
      <c r="A32" s="303" t="str">
        <f>'Age-Level'!$B$15</f>
        <v>Ambassador Volunteer in Training</v>
      </c>
      <c r="B32" s="299" t="str">
        <f>IF('Age-Level'!D19="A","E","")</f>
        <v/>
      </c>
      <c r="C32" s="300"/>
      <c r="D32" s="299" t="str">
        <f>IF('Age-Level'!E19="A","E","")</f>
        <v/>
      </c>
      <c r="E32" s="300"/>
      <c r="F32" s="299" t="str">
        <f>IF('Age-Level'!F19="A","E","")</f>
        <v/>
      </c>
      <c r="G32" s="300"/>
      <c r="H32" s="299" t="str">
        <f>IF('Age-Level'!G19="A","E","")</f>
        <v/>
      </c>
      <c r="I32" s="300"/>
      <c r="J32" s="299" t="str">
        <f>IF('Age-Level'!H19="A","E","")</f>
        <v/>
      </c>
      <c r="K32" s="300"/>
      <c r="L32" s="299" t="str">
        <f>IF('Age-Level'!I19="A","E","")</f>
        <v/>
      </c>
      <c r="M32" s="300"/>
      <c r="N32" s="299" t="str">
        <f>IF('Age-Level'!J19="A","E","")</f>
        <v/>
      </c>
      <c r="O32" s="300"/>
      <c r="P32" s="299" t="str">
        <f>IF('Age-Level'!K19="A","E","")</f>
        <v/>
      </c>
      <c r="Q32" s="300"/>
      <c r="R32" s="299" t="str">
        <f>IF('Age-Level'!L19="A","E","")</f>
        <v/>
      </c>
      <c r="S32" s="300"/>
      <c r="T32" s="299" t="str">
        <f>IF('Age-Level'!M19="A","E","")</f>
        <v/>
      </c>
      <c r="U32" s="300"/>
      <c r="V32" s="299" t="str">
        <f>IF('Age-Level'!N19="A","E","")</f>
        <v/>
      </c>
      <c r="W32" s="300"/>
      <c r="X32" s="299" t="str">
        <f>IF('Age-Level'!O19="A","E","")</f>
        <v/>
      </c>
      <c r="Y32" s="300"/>
      <c r="Z32" s="299" t="str">
        <f>IF('Age-Level'!P19="A","E","")</f>
        <v/>
      </c>
      <c r="AA32" s="300"/>
      <c r="AB32" s="299" t="str">
        <f>IF('Age-Level'!Q19="A","E","")</f>
        <v/>
      </c>
      <c r="AC32" s="300"/>
      <c r="AD32" s="299" t="str">
        <f>IF('Age-Level'!R19="A","E","")</f>
        <v/>
      </c>
      <c r="AE32" s="301"/>
    </row>
    <row r="33" spans="1:31" x14ac:dyDescent="0.2">
      <c r="A33" s="303" t="str">
        <f>'Age-Level'!$B$20</f>
        <v>Journey Summit Pin</v>
      </c>
      <c r="B33" s="299" t="str">
        <f>IF('Age-Level'!D21="C","E","")</f>
        <v/>
      </c>
      <c r="C33" s="300"/>
      <c r="D33" s="299" t="str">
        <f>IF('Age-Level'!E21="C","E","")</f>
        <v/>
      </c>
      <c r="E33" s="300"/>
      <c r="F33" s="299" t="str">
        <f>IF('Age-Level'!F21="C","E","")</f>
        <v/>
      </c>
      <c r="G33" s="300"/>
      <c r="H33" s="299" t="str">
        <f>IF('Age-Level'!G21="C","E","")</f>
        <v/>
      </c>
      <c r="I33" s="300"/>
      <c r="J33" s="299" t="str">
        <f>IF('Age-Level'!H21="C","E","")</f>
        <v/>
      </c>
      <c r="K33" s="300"/>
      <c r="L33" s="299" t="str">
        <f>IF('Age-Level'!I21="C","E","")</f>
        <v/>
      </c>
      <c r="M33" s="300"/>
      <c r="N33" s="299" t="str">
        <f>IF('Age-Level'!J21="C","E","")</f>
        <v/>
      </c>
      <c r="O33" s="300"/>
      <c r="P33" s="299" t="str">
        <f>IF('Age-Level'!K21="C","E","")</f>
        <v/>
      </c>
      <c r="Q33" s="300"/>
      <c r="R33" s="299" t="str">
        <f>IF('Age-Level'!L21="C","E","")</f>
        <v/>
      </c>
      <c r="S33" s="300"/>
      <c r="T33" s="299" t="str">
        <f>IF('Age-Level'!M21="C","E","")</f>
        <v/>
      </c>
      <c r="U33" s="300"/>
      <c r="V33" s="299" t="str">
        <f>IF('Age-Level'!N21="C","E","")</f>
        <v/>
      </c>
      <c r="W33" s="300"/>
      <c r="X33" s="299" t="str">
        <f>IF('Age-Level'!O21="C","E","")</f>
        <v/>
      </c>
      <c r="Y33" s="300"/>
      <c r="Z33" s="299" t="str">
        <f>IF('Age-Level'!P21="C","E","")</f>
        <v/>
      </c>
      <c r="AA33" s="300"/>
      <c r="AB33" s="299" t="str">
        <f>IF('Age-Level'!Q21="C","E","")</f>
        <v/>
      </c>
      <c r="AC33" s="300"/>
      <c r="AD33" s="299" t="str">
        <f>IF('Age-Level'!R21="C","E","")</f>
        <v/>
      </c>
      <c r="AE33" s="301"/>
    </row>
    <row r="34" spans="1:31" x14ac:dyDescent="0.2">
      <c r="A34" s="303" t="str">
        <f>'Age-Level'!C23</f>
        <v>Cookie Rally (Year 1)</v>
      </c>
      <c r="B34" s="299" t="str">
        <f>IF('Age-Level'!D23="A","E","")</f>
        <v/>
      </c>
      <c r="C34" s="300"/>
      <c r="D34" s="299" t="str">
        <f>IF('Age-Level'!E23="A","E","")</f>
        <v/>
      </c>
      <c r="E34" s="300"/>
      <c r="F34" s="299" t="str">
        <f>IF('Age-Level'!F23="A","E","")</f>
        <v/>
      </c>
      <c r="G34" s="300"/>
      <c r="H34" s="299" t="str">
        <f>IF('Age-Level'!G23="A","E","")</f>
        <v/>
      </c>
      <c r="I34" s="300"/>
      <c r="J34" s="299" t="str">
        <f>IF('Age-Level'!H23="A","E","")</f>
        <v/>
      </c>
      <c r="K34" s="300"/>
      <c r="L34" s="299" t="str">
        <f>IF('Age-Level'!I23="A","E","")</f>
        <v/>
      </c>
      <c r="M34" s="300"/>
      <c r="N34" s="299" t="str">
        <f>IF('Age-Level'!J23="A","E","")</f>
        <v/>
      </c>
      <c r="O34" s="300"/>
      <c r="P34" s="299" t="str">
        <f>IF('Age-Level'!K23="A","E","")</f>
        <v/>
      </c>
      <c r="Q34" s="300"/>
      <c r="R34" s="299" t="str">
        <f>IF('Age-Level'!L23="A","E","")</f>
        <v/>
      </c>
      <c r="S34" s="300"/>
      <c r="T34" s="299" t="str">
        <f>IF('Age-Level'!M23="A","E","")</f>
        <v/>
      </c>
      <c r="U34" s="300"/>
      <c r="V34" s="299" t="str">
        <f>IF('Age-Level'!N23="A","E","")</f>
        <v/>
      </c>
      <c r="W34" s="300"/>
      <c r="X34" s="299" t="str">
        <f>IF('Age-Level'!O23="A","E","")</f>
        <v/>
      </c>
      <c r="Y34" s="300"/>
      <c r="Z34" s="299" t="str">
        <f>IF('Age-Level'!P23="A","E","")</f>
        <v/>
      </c>
      <c r="AA34" s="300"/>
      <c r="AB34" s="299" t="str">
        <f>IF('Age-Level'!Q23="A","E","")</f>
        <v/>
      </c>
      <c r="AC34" s="300"/>
      <c r="AD34" s="299" t="str">
        <f>IF('Age-Level'!R23="A","E","")</f>
        <v/>
      </c>
      <c r="AE34" s="301"/>
    </row>
    <row r="35" spans="1:31" x14ac:dyDescent="0.2">
      <c r="A35" s="303" t="str">
        <f>'Age-Level'!C24</f>
        <v>Cookie Sales (Year 1)</v>
      </c>
      <c r="B35" s="299" t="str">
        <f>IF('Age-Level'!D24="A","E","")</f>
        <v/>
      </c>
      <c r="C35" s="300"/>
      <c r="D35" s="299" t="str">
        <f>IF('Age-Level'!E24="A","E","")</f>
        <v/>
      </c>
      <c r="E35" s="300"/>
      <c r="F35" s="299" t="str">
        <f>IF('Age-Level'!F24="A","E","")</f>
        <v/>
      </c>
      <c r="G35" s="300"/>
      <c r="H35" s="299" t="str">
        <f>IF('Age-Level'!G24="A","E","")</f>
        <v/>
      </c>
      <c r="I35" s="300"/>
      <c r="J35" s="299" t="str">
        <f>IF('Age-Level'!H24="A","E","")</f>
        <v/>
      </c>
      <c r="K35" s="300"/>
      <c r="L35" s="299" t="str">
        <f>IF('Age-Level'!I24="A","E","")</f>
        <v/>
      </c>
      <c r="M35" s="300"/>
      <c r="N35" s="299" t="str">
        <f>IF('Age-Level'!J24="A","E","")</f>
        <v/>
      </c>
      <c r="O35" s="300"/>
      <c r="P35" s="299" t="str">
        <f>IF('Age-Level'!K24="A","E","")</f>
        <v/>
      </c>
      <c r="Q35" s="300"/>
      <c r="R35" s="299" t="str">
        <f>IF('Age-Level'!L24="A","E","")</f>
        <v/>
      </c>
      <c r="S35" s="300"/>
      <c r="T35" s="299" t="str">
        <f>IF('Age-Level'!M24="A","E","")</f>
        <v/>
      </c>
      <c r="U35" s="300"/>
      <c r="V35" s="299" t="str">
        <f>IF('Age-Level'!N24="A","E","")</f>
        <v/>
      </c>
      <c r="W35" s="300"/>
      <c r="X35" s="299" t="str">
        <f>IF('Age-Level'!O24="A","E","")</f>
        <v/>
      </c>
      <c r="Y35" s="300"/>
      <c r="Z35" s="299" t="str">
        <f>IF('Age-Level'!P24="A","E","")</f>
        <v/>
      </c>
      <c r="AA35" s="300"/>
      <c r="AB35" s="299" t="str">
        <f>IF('Age-Level'!Q24="A","E","")</f>
        <v/>
      </c>
      <c r="AC35" s="300"/>
      <c r="AD35" s="299" t="str">
        <f>IF('Age-Level'!R24="A","E","")</f>
        <v/>
      </c>
      <c r="AE35" s="301"/>
    </row>
    <row r="36" spans="1:31" x14ac:dyDescent="0.2">
      <c r="A36" s="303" t="str">
        <f>'Age-Level'!C25</f>
        <v>Cookie Pin (Year 1)</v>
      </c>
      <c r="B36" s="299" t="str">
        <f>IF('Age-Level'!D25="A","E","")</f>
        <v/>
      </c>
      <c r="C36" s="300"/>
      <c r="D36" s="299" t="str">
        <f>IF('Age-Level'!E25="A","E","")</f>
        <v/>
      </c>
      <c r="E36" s="300"/>
      <c r="F36" s="299" t="str">
        <f>IF('Age-Level'!F25="A","E","")</f>
        <v/>
      </c>
      <c r="G36" s="300"/>
      <c r="H36" s="299" t="str">
        <f>IF('Age-Level'!G25="A","E","")</f>
        <v/>
      </c>
      <c r="I36" s="300"/>
      <c r="J36" s="299" t="str">
        <f>IF('Age-Level'!H25="A","E","")</f>
        <v/>
      </c>
      <c r="K36" s="300"/>
      <c r="L36" s="299" t="str">
        <f>IF('Age-Level'!I25="A","E","")</f>
        <v/>
      </c>
      <c r="M36" s="300"/>
      <c r="N36" s="299" t="str">
        <f>IF('Age-Level'!J25="A","E","")</f>
        <v/>
      </c>
      <c r="O36" s="300"/>
      <c r="P36" s="299" t="str">
        <f>IF('Age-Level'!K25="A","E","")</f>
        <v/>
      </c>
      <c r="Q36" s="300"/>
      <c r="R36" s="299" t="str">
        <f>IF('Age-Level'!L25="A","E","")</f>
        <v/>
      </c>
      <c r="S36" s="300"/>
      <c r="T36" s="299" t="str">
        <f>IF('Age-Level'!M25="A","E","")</f>
        <v/>
      </c>
      <c r="U36" s="300"/>
      <c r="V36" s="299" t="str">
        <f>IF('Age-Level'!N25="A","E","")</f>
        <v/>
      </c>
      <c r="W36" s="300"/>
      <c r="X36" s="299" t="str">
        <f>IF('Age-Level'!O25="A","E","")</f>
        <v/>
      </c>
      <c r="Y36" s="300"/>
      <c r="Z36" s="299" t="str">
        <f>IF('Age-Level'!P25="A","E","")</f>
        <v/>
      </c>
      <c r="AA36" s="300"/>
      <c r="AB36" s="299" t="str">
        <f>IF('Age-Level'!Q25="A","E","")</f>
        <v/>
      </c>
      <c r="AC36" s="300"/>
      <c r="AD36" s="299" t="str">
        <f>IF('Age-Level'!R25="A","E","")</f>
        <v/>
      </c>
      <c r="AE36" s="301"/>
    </row>
    <row r="37" spans="1:31" x14ac:dyDescent="0.2">
      <c r="A37" s="303" t="str">
        <f>'Age-Level'!C26</f>
        <v>Cookie Rally (Year 2)</v>
      </c>
      <c r="B37" s="299" t="str">
        <f>IF('Age-Level'!D26="A","E","")</f>
        <v/>
      </c>
      <c r="C37" s="300"/>
      <c r="D37" s="299" t="str">
        <f>IF('Age-Level'!E26="A","E","")</f>
        <v/>
      </c>
      <c r="E37" s="300"/>
      <c r="F37" s="299" t="str">
        <f>IF('Age-Level'!F26="A","E","")</f>
        <v/>
      </c>
      <c r="G37" s="300"/>
      <c r="H37" s="299" t="str">
        <f>IF('Age-Level'!G26="A","E","")</f>
        <v/>
      </c>
      <c r="I37" s="300"/>
      <c r="J37" s="299" t="str">
        <f>IF('Age-Level'!H26="A","E","")</f>
        <v/>
      </c>
      <c r="K37" s="300"/>
      <c r="L37" s="299" t="str">
        <f>IF('Age-Level'!I26="A","E","")</f>
        <v/>
      </c>
      <c r="M37" s="300"/>
      <c r="N37" s="299" t="str">
        <f>IF('Age-Level'!J26="A","E","")</f>
        <v/>
      </c>
      <c r="O37" s="300"/>
      <c r="P37" s="299" t="str">
        <f>IF('Age-Level'!K26="A","E","")</f>
        <v/>
      </c>
      <c r="Q37" s="300"/>
      <c r="R37" s="299" t="str">
        <f>IF('Age-Level'!L26="A","E","")</f>
        <v/>
      </c>
      <c r="S37" s="300"/>
      <c r="T37" s="299" t="str">
        <f>IF('Age-Level'!M26="A","E","")</f>
        <v/>
      </c>
      <c r="U37" s="300"/>
      <c r="V37" s="299" t="str">
        <f>IF('Age-Level'!N26="A","E","")</f>
        <v/>
      </c>
      <c r="W37" s="300"/>
      <c r="X37" s="299" t="str">
        <f>IF('Age-Level'!O26="A","E","")</f>
        <v/>
      </c>
      <c r="Y37" s="300"/>
      <c r="Z37" s="299" t="str">
        <f>IF('Age-Level'!P26="A","E","")</f>
        <v/>
      </c>
      <c r="AA37" s="300"/>
      <c r="AB37" s="299" t="str">
        <f>IF('Age-Level'!Q26="A","E","")</f>
        <v/>
      </c>
      <c r="AC37" s="300"/>
      <c r="AD37" s="299" t="str">
        <f>IF('Age-Level'!R26="A","E","")</f>
        <v/>
      </c>
      <c r="AE37" s="301"/>
    </row>
    <row r="38" spans="1:31" x14ac:dyDescent="0.2">
      <c r="A38" s="303" t="str">
        <f>'Age-Level'!C27</f>
        <v>Cookie Sales (Year 2)</v>
      </c>
      <c r="B38" s="299" t="str">
        <f>IF('Age-Level'!D27="A","E","")</f>
        <v/>
      </c>
      <c r="C38" s="300"/>
      <c r="D38" s="299" t="str">
        <f>IF('Age-Level'!E27="A","E","")</f>
        <v/>
      </c>
      <c r="E38" s="300"/>
      <c r="F38" s="299" t="str">
        <f>IF('Age-Level'!F27="A","E","")</f>
        <v/>
      </c>
      <c r="G38" s="300"/>
      <c r="H38" s="299" t="str">
        <f>IF('Age-Level'!G27="A","E","")</f>
        <v/>
      </c>
      <c r="I38" s="300"/>
      <c r="J38" s="299" t="str">
        <f>IF('Age-Level'!H27="A","E","")</f>
        <v/>
      </c>
      <c r="K38" s="300"/>
      <c r="L38" s="299" t="str">
        <f>IF('Age-Level'!I27="A","E","")</f>
        <v/>
      </c>
      <c r="M38" s="300"/>
      <c r="N38" s="299" t="str">
        <f>IF('Age-Level'!J27="A","E","")</f>
        <v/>
      </c>
      <c r="O38" s="300"/>
      <c r="P38" s="299" t="str">
        <f>IF('Age-Level'!K27="A","E","")</f>
        <v/>
      </c>
      <c r="Q38" s="300"/>
      <c r="R38" s="299" t="str">
        <f>IF('Age-Level'!L27="A","E","")</f>
        <v/>
      </c>
      <c r="S38" s="300"/>
      <c r="T38" s="299" t="str">
        <f>IF('Age-Level'!M27="A","E","")</f>
        <v/>
      </c>
      <c r="U38" s="300"/>
      <c r="V38" s="299" t="str">
        <f>IF('Age-Level'!N27="A","E","")</f>
        <v/>
      </c>
      <c r="W38" s="300"/>
      <c r="X38" s="299" t="str">
        <f>IF('Age-Level'!O27="A","E","")</f>
        <v/>
      </c>
      <c r="Y38" s="300"/>
      <c r="Z38" s="299" t="str">
        <f>IF('Age-Level'!P27="A","E","")</f>
        <v/>
      </c>
      <c r="AA38" s="300"/>
      <c r="AB38" s="299" t="str">
        <f>IF('Age-Level'!Q27="A","E","")</f>
        <v/>
      </c>
      <c r="AC38" s="300"/>
      <c r="AD38" s="299" t="str">
        <f>IF('Age-Level'!R27="A","E","")</f>
        <v/>
      </c>
      <c r="AE38" s="301"/>
    </row>
    <row r="39" spans="1:31" x14ac:dyDescent="0.2">
      <c r="A39" s="303" t="str">
        <f>'Age-Level'!C28</f>
        <v>Cookie Pin (Year 2)</v>
      </c>
      <c r="B39" s="299" t="str">
        <f>IF('Age-Level'!D28="A","E","")</f>
        <v/>
      </c>
      <c r="C39" s="300"/>
      <c r="D39" s="299" t="str">
        <f>IF('Age-Level'!E28="A","E","")</f>
        <v/>
      </c>
      <c r="E39" s="300"/>
      <c r="F39" s="299" t="str">
        <f>IF('Age-Level'!F28="A","E","")</f>
        <v/>
      </c>
      <c r="G39" s="300"/>
      <c r="H39" s="299" t="str">
        <f>IF('Age-Level'!G28="A","E","")</f>
        <v/>
      </c>
      <c r="I39" s="300"/>
      <c r="J39" s="299" t="str">
        <f>IF('Age-Level'!H28="A","E","")</f>
        <v/>
      </c>
      <c r="K39" s="300"/>
      <c r="L39" s="299" t="str">
        <f>IF('Age-Level'!I28="A","E","")</f>
        <v/>
      </c>
      <c r="M39" s="300"/>
      <c r="N39" s="299" t="str">
        <f>IF('Age-Level'!J28="A","E","")</f>
        <v/>
      </c>
      <c r="O39" s="300"/>
      <c r="P39" s="299" t="str">
        <f>IF('Age-Level'!K28="A","E","")</f>
        <v/>
      </c>
      <c r="Q39" s="300"/>
      <c r="R39" s="299" t="str">
        <f>IF('Age-Level'!L28="A","E","")</f>
        <v/>
      </c>
      <c r="S39" s="300"/>
      <c r="T39" s="299" t="str">
        <f>IF('Age-Level'!M28="A","E","")</f>
        <v/>
      </c>
      <c r="U39" s="300"/>
      <c r="V39" s="299" t="str">
        <f>IF('Age-Level'!N28="A","E","")</f>
        <v/>
      </c>
      <c r="W39" s="300"/>
      <c r="X39" s="299" t="str">
        <f>IF('Age-Level'!O28="A","E","")</f>
        <v/>
      </c>
      <c r="Y39" s="300"/>
      <c r="Z39" s="299" t="str">
        <f>IF('Age-Level'!P28="A","E","")</f>
        <v/>
      </c>
      <c r="AA39" s="300"/>
      <c r="AB39" s="299" t="str">
        <f>IF('Age-Level'!Q28="A","E","")</f>
        <v/>
      </c>
      <c r="AC39" s="300"/>
      <c r="AD39" s="299" t="str">
        <f>IF('Age-Level'!R28="A","E","")</f>
        <v/>
      </c>
      <c r="AE39" s="301"/>
    </row>
    <row r="40" spans="1:31" x14ac:dyDescent="0.2">
      <c r="A40" s="303" t="str">
        <f>'Age-Level'!C30</f>
        <v>Fall Sales (Year 1)</v>
      </c>
      <c r="B40" s="299" t="str">
        <f>IF('Age-Level'!D30="A","E","")</f>
        <v/>
      </c>
      <c r="C40" s="300"/>
      <c r="D40" s="299" t="str">
        <f>IF('Age-Level'!E30="A","E","")</f>
        <v/>
      </c>
      <c r="E40" s="300"/>
      <c r="F40" s="299" t="str">
        <f>IF('Age-Level'!F30="A","E","")</f>
        <v/>
      </c>
      <c r="G40" s="300"/>
      <c r="H40" s="299" t="str">
        <f>IF('Age-Level'!G30="A","E","")</f>
        <v/>
      </c>
      <c r="I40" s="300"/>
      <c r="J40" s="299" t="str">
        <f>IF('Age-Level'!H30="A","E","")</f>
        <v/>
      </c>
      <c r="K40" s="300"/>
      <c r="L40" s="299" t="str">
        <f>IF('Age-Level'!I30="A","E","")</f>
        <v/>
      </c>
      <c r="M40" s="300"/>
      <c r="N40" s="299" t="str">
        <f>IF('Age-Level'!J30="A","E","")</f>
        <v/>
      </c>
      <c r="O40" s="300"/>
      <c r="P40" s="299" t="str">
        <f>IF('Age-Level'!K30="A","E","")</f>
        <v/>
      </c>
      <c r="Q40" s="300"/>
      <c r="R40" s="299" t="str">
        <f>IF('Age-Level'!L30="A","E","")</f>
        <v/>
      </c>
      <c r="S40" s="300"/>
      <c r="T40" s="299" t="str">
        <f>IF('Age-Level'!M30="A","E","")</f>
        <v/>
      </c>
      <c r="U40" s="300"/>
      <c r="V40" s="299" t="str">
        <f>IF('Age-Level'!N30="A","E","")</f>
        <v/>
      </c>
      <c r="W40" s="300"/>
      <c r="X40" s="299" t="str">
        <f>IF('Age-Level'!O30="A","E","")</f>
        <v/>
      </c>
      <c r="Y40" s="300"/>
      <c r="Z40" s="299" t="str">
        <f>IF('Age-Level'!P30="A","E","")</f>
        <v/>
      </c>
      <c r="AA40" s="300"/>
      <c r="AB40" s="299" t="str">
        <f>IF('Age-Level'!Q30="A","E","")</f>
        <v/>
      </c>
      <c r="AC40" s="300"/>
      <c r="AD40" s="299" t="str">
        <f>IF('Age-Level'!R30="A","E","")</f>
        <v/>
      </c>
      <c r="AE40" s="301"/>
    </row>
    <row r="41" spans="1:31" x14ac:dyDescent="0.2">
      <c r="A41" s="303" t="str">
        <f>'Age-Level'!C31</f>
        <v>Fall Sales (Year 2)</v>
      </c>
      <c r="B41" s="299" t="str">
        <f>IF('Age-Level'!D31="A","E","")</f>
        <v/>
      </c>
      <c r="C41" s="300"/>
      <c r="D41" s="299" t="str">
        <f>IF('Age-Level'!E31="A","E","")</f>
        <v/>
      </c>
      <c r="E41" s="300"/>
      <c r="F41" s="299" t="str">
        <f>IF('Age-Level'!F31="A","E","")</f>
        <v/>
      </c>
      <c r="G41" s="300"/>
      <c r="H41" s="299" t="str">
        <f>IF('Age-Level'!G31="A","E","")</f>
        <v/>
      </c>
      <c r="I41" s="300"/>
      <c r="J41" s="299" t="str">
        <f>IF('Age-Level'!H31="A","E","")</f>
        <v/>
      </c>
      <c r="K41" s="300"/>
      <c r="L41" s="299" t="str">
        <f>IF('Age-Level'!I31="A","E","")</f>
        <v/>
      </c>
      <c r="M41" s="300"/>
      <c r="N41" s="299" t="str">
        <f>IF('Age-Level'!J31="A","E","")</f>
        <v/>
      </c>
      <c r="O41" s="300"/>
      <c r="P41" s="299" t="str">
        <f>IF('Age-Level'!K31="A","E","")</f>
        <v/>
      </c>
      <c r="Q41" s="300"/>
      <c r="R41" s="299" t="str">
        <f>IF('Age-Level'!L31="A","E","")</f>
        <v/>
      </c>
      <c r="S41" s="300"/>
      <c r="T41" s="299" t="str">
        <f>IF('Age-Level'!M31="A","E","")</f>
        <v/>
      </c>
      <c r="U41" s="300"/>
      <c r="V41" s="299" t="str">
        <f>IF('Age-Level'!N31="A","E","")</f>
        <v/>
      </c>
      <c r="W41" s="300"/>
      <c r="X41" s="299" t="str">
        <f>IF('Age-Level'!O31="A","E","")</f>
        <v/>
      </c>
      <c r="Y41" s="300"/>
      <c r="Z41" s="299" t="str">
        <f>IF('Age-Level'!P31="A","E","")</f>
        <v/>
      </c>
      <c r="AA41" s="300"/>
      <c r="AB41" s="299" t="str">
        <f>IF('Age-Level'!Q31="A","E","")</f>
        <v/>
      </c>
      <c r="AC41" s="300"/>
      <c r="AD41" s="299" t="str">
        <f>IF('Age-Level'!R31="A","E","")</f>
        <v/>
      </c>
      <c r="AE41" s="301"/>
    </row>
    <row r="42" spans="1:31" x14ac:dyDescent="0.2">
      <c r="A42" s="303" t="str">
        <f>'Age-Level'!C33</f>
        <v>Thinking Day (Year 1)</v>
      </c>
      <c r="B42" s="299" t="str">
        <f>IF('Age-Level'!D33="A","E","")</f>
        <v/>
      </c>
      <c r="C42" s="300"/>
      <c r="D42" s="299" t="str">
        <f>IF('Age-Level'!E33="A","E","")</f>
        <v/>
      </c>
      <c r="E42" s="300"/>
      <c r="F42" s="299" t="str">
        <f>IF('Age-Level'!F33="A","E","")</f>
        <v/>
      </c>
      <c r="G42" s="300"/>
      <c r="H42" s="299" t="str">
        <f>IF('Age-Level'!G33="A","E","")</f>
        <v/>
      </c>
      <c r="I42" s="300"/>
      <c r="J42" s="299" t="str">
        <f>IF('Age-Level'!H33="A","E","")</f>
        <v/>
      </c>
      <c r="K42" s="300"/>
      <c r="L42" s="299" t="str">
        <f>IF('Age-Level'!I33="A","E","")</f>
        <v/>
      </c>
      <c r="M42" s="300"/>
      <c r="N42" s="299" t="str">
        <f>IF('Age-Level'!J33="A","E","")</f>
        <v/>
      </c>
      <c r="O42" s="300"/>
      <c r="P42" s="299" t="str">
        <f>IF('Age-Level'!K33="A","E","")</f>
        <v/>
      </c>
      <c r="Q42" s="300"/>
      <c r="R42" s="299" t="str">
        <f>IF('Age-Level'!L33="A","E","")</f>
        <v/>
      </c>
      <c r="S42" s="300"/>
      <c r="T42" s="299" t="str">
        <f>IF('Age-Level'!M33="A","E","")</f>
        <v/>
      </c>
      <c r="U42" s="300"/>
      <c r="V42" s="299" t="str">
        <f>IF('Age-Level'!N33="A","E","")</f>
        <v/>
      </c>
      <c r="W42" s="300"/>
      <c r="X42" s="299" t="str">
        <f>IF('Age-Level'!O33="A","E","")</f>
        <v/>
      </c>
      <c r="Y42" s="300"/>
      <c r="Z42" s="299" t="str">
        <f>IF('Age-Level'!P33="A","E","")</f>
        <v/>
      </c>
      <c r="AA42" s="300"/>
      <c r="AB42" s="299" t="str">
        <f>IF('Age-Level'!Q33="A","E","")</f>
        <v/>
      </c>
      <c r="AC42" s="300"/>
      <c r="AD42" s="299" t="str">
        <f>IF('Age-Level'!R33="A","E","")</f>
        <v/>
      </c>
      <c r="AE42" s="301"/>
    </row>
    <row r="43" spans="1:31" x14ac:dyDescent="0.2">
      <c r="A43" s="303" t="str">
        <f>'Age-Level'!C34</f>
        <v>Thinking Day (Year 2)</v>
      </c>
      <c r="B43" s="299" t="str">
        <f>IF('Age-Level'!D34="A","E","")</f>
        <v/>
      </c>
      <c r="C43" s="300"/>
      <c r="D43" s="299" t="str">
        <f>IF('Age-Level'!E34="A","E","")</f>
        <v/>
      </c>
      <c r="E43" s="300"/>
      <c r="F43" s="299" t="str">
        <f>IF('Age-Level'!F34="A","E","")</f>
        <v/>
      </c>
      <c r="G43" s="300"/>
      <c r="H43" s="299" t="str">
        <f>IF('Age-Level'!G34="A","E","")</f>
        <v/>
      </c>
      <c r="I43" s="300"/>
      <c r="J43" s="299" t="str">
        <f>IF('Age-Level'!H34="A","E","")</f>
        <v/>
      </c>
      <c r="K43" s="300"/>
      <c r="L43" s="299" t="str">
        <f>IF('Age-Level'!I34="A","E","")</f>
        <v/>
      </c>
      <c r="M43" s="300"/>
      <c r="N43" s="299" t="str">
        <f>IF('Age-Level'!J34="A","E","")</f>
        <v/>
      </c>
      <c r="O43" s="300"/>
      <c r="P43" s="299" t="str">
        <f>IF('Age-Level'!K34="A","E","")</f>
        <v/>
      </c>
      <c r="Q43" s="300"/>
      <c r="R43" s="299" t="str">
        <f>IF('Age-Level'!L34="A","E","")</f>
        <v/>
      </c>
      <c r="S43" s="300"/>
      <c r="T43" s="299" t="str">
        <f>IF('Age-Level'!M34="A","E","")</f>
        <v/>
      </c>
      <c r="U43" s="300"/>
      <c r="V43" s="299" t="str">
        <f>IF('Age-Level'!N34="A","E","")</f>
        <v/>
      </c>
      <c r="W43" s="300"/>
      <c r="X43" s="299" t="str">
        <f>IF('Age-Level'!O34="A","E","")</f>
        <v/>
      </c>
      <c r="Y43" s="300"/>
      <c r="Z43" s="299" t="str">
        <f>IF('Age-Level'!P34="A","E","")</f>
        <v/>
      </c>
      <c r="AA43" s="300"/>
      <c r="AB43" s="299" t="str">
        <f>IF('Age-Level'!Q34="A","E","")</f>
        <v/>
      </c>
      <c r="AC43" s="300"/>
      <c r="AD43" s="299" t="str">
        <f>IF('Age-Level'!R34="A","E","")</f>
        <v/>
      </c>
      <c r="AE43" s="301"/>
    </row>
    <row r="44" spans="1:31" x14ac:dyDescent="0.2">
      <c r="A44" s="303" t="str">
        <f>'Age-Level'!C36</f>
        <v>Global Action Award</v>
      </c>
      <c r="B44" s="299" t="str">
        <f>IF('Age-Level'!D36="A","E","")</f>
        <v/>
      </c>
      <c r="C44" s="304"/>
      <c r="D44" s="299" t="str">
        <f>IF('Age-Level'!E36="A","E","")</f>
        <v/>
      </c>
      <c r="E44" s="304"/>
      <c r="F44" s="299" t="str">
        <f>IF('Age-Level'!F36="A","E","")</f>
        <v/>
      </c>
      <c r="G44" s="304"/>
      <c r="H44" s="299" t="str">
        <f>IF('Age-Level'!G36="A","E","")</f>
        <v/>
      </c>
      <c r="I44" s="304"/>
      <c r="J44" s="299" t="str">
        <f>IF('Age-Level'!H36="A","E","")</f>
        <v/>
      </c>
      <c r="K44" s="304"/>
      <c r="L44" s="299" t="str">
        <f>IF('Age-Level'!I36="A","E","")</f>
        <v/>
      </c>
      <c r="M44" s="304"/>
      <c r="N44" s="299" t="str">
        <f>IF('Age-Level'!J36="A","E","")</f>
        <v/>
      </c>
      <c r="O44" s="304"/>
      <c r="P44" s="299" t="str">
        <f>IF('Age-Level'!K36="A","E","")</f>
        <v/>
      </c>
      <c r="Q44" s="304"/>
      <c r="R44" s="299" t="str">
        <f>IF('Age-Level'!L36="A","E","")</f>
        <v/>
      </c>
      <c r="S44" s="304"/>
      <c r="T44" s="299" t="str">
        <f>IF('Age-Level'!M36="A","E","")</f>
        <v/>
      </c>
      <c r="U44" s="304"/>
      <c r="V44" s="299" t="str">
        <f>IF('Age-Level'!N36="A","E","")</f>
        <v/>
      </c>
      <c r="W44" s="304"/>
      <c r="X44" s="299" t="str">
        <f>IF('Age-Level'!O36="A","E","")</f>
        <v/>
      </c>
      <c r="Y44" s="304"/>
      <c r="Z44" s="299" t="str">
        <f>IF('Age-Level'!P36="A","E","")</f>
        <v/>
      </c>
      <c r="AA44" s="304"/>
      <c r="AB44" s="299" t="str">
        <f>IF('Age-Level'!Q36="A","E","")</f>
        <v/>
      </c>
      <c r="AC44" s="304"/>
      <c r="AD44" s="299" t="str">
        <f>IF('Age-Level'!R36="A","E","")</f>
        <v/>
      </c>
      <c r="AE44" s="305"/>
    </row>
    <row r="45" spans="1:31" x14ac:dyDescent="0.2">
      <c r="A45" s="303" t="str">
        <f>'Age-Level'!C38</f>
        <v>International Friendship Recognition</v>
      </c>
      <c r="B45" s="299" t="str">
        <f>IF('Age-Level'!D38="A","E","")</f>
        <v/>
      </c>
      <c r="C45" s="304"/>
      <c r="D45" s="299" t="str">
        <f>IF('Age-Level'!E38="A","E","")</f>
        <v/>
      </c>
      <c r="E45" s="304"/>
      <c r="F45" s="299" t="str">
        <f>IF('Age-Level'!F38="A","E","")</f>
        <v/>
      </c>
      <c r="G45" s="304"/>
      <c r="H45" s="299" t="str">
        <f>IF('Age-Level'!G38="A","E","")</f>
        <v/>
      </c>
      <c r="I45" s="304"/>
      <c r="J45" s="299" t="str">
        <f>IF('Age-Level'!H38="A","E","")</f>
        <v/>
      </c>
      <c r="K45" s="304"/>
      <c r="L45" s="299" t="str">
        <f>IF('Age-Level'!I38="A","E","")</f>
        <v/>
      </c>
      <c r="M45" s="304"/>
      <c r="N45" s="299" t="str">
        <f>IF('Age-Level'!J38="A","E","")</f>
        <v/>
      </c>
      <c r="O45" s="304"/>
      <c r="P45" s="299" t="str">
        <f>IF('Age-Level'!K38="A","E","")</f>
        <v/>
      </c>
      <c r="Q45" s="304"/>
      <c r="R45" s="299" t="str">
        <f>IF('Age-Level'!L38="A","E","")</f>
        <v/>
      </c>
      <c r="S45" s="304"/>
      <c r="T45" s="299" t="str">
        <f>IF('Age-Level'!M38="A","E","")</f>
        <v/>
      </c>
      <c r="U45" s="304"/>
      <c r="V45" s="299" t="str">
        <f>IF('Age-Level'!N38="A","E","")</f>
        <v/>
      </c>
      <c r="W45" s="304"/>
      <c r="X45" s="299" t="str">
        <f>IF('Age-Level'!O38="A","E","")</f>
        <v/>
      </c>
      <c r="Y45" s="304"/>
      <c r="Z45" s="299" t="str">
        <f>IF('Age-Level'!P38="A","E","")</f>
        <v/>
      </c>
      <c r="AA45" s="304"/>
      <c r="AB45" s="299" t="str">
        <f>IF('Age-Level'!Q38="A","E","")</f>
        <v/>
      </c>
      <c r="AC45" s="304"/>
      <c r="AD45" s="299" t="str">
        <f>IF('Age-Level'!R38="A","E","")</f>
        <v/>
      </c>
      <c r="AE45" s="305"/>
    </row>
    <row r="46" spans="1:31" x14ac:dyDescent="0.2">
      <c r="A46" s="303" t="str">
        <f>'Age-Level'!C40</f>
        <v>Investiture</v>
      </c>
      <c r="B46" s="299" t="str">
        <f>IF('Age-Level'!D40="A","E","")</f>
        <v/>
      </c>
      <c r="C46" s="304"/>
      <c r="D46" s="299" t="str">
        <f>IF('Age-Level'!E40="A","E","")</f>
        <v/>
      </c>
      <c r="E46" s="304"/>
      <c r="F46" s="299" t="str">
        <f>IF('Age-Level'!F40="A","E","")</f>
        <v/>
      </c>
      <c r="G46" s="304"/>
      <c r="H46" s="299" t="str">
        <f>IF('Age-Level'!G40="A","E","")</f>
        <v/>
      </c>
      <c r="I46" s="304"/>
      <c r="J46" s="299" t="str">
        <f>IF('Age-Level'!H40="A","E","")</f>
        <v/>
      </c>
      <c r="K46" s="304"/>
      <c r="L46" s="299" t="str">
        <f>IF('Age-Level'!I40="A","E","")</f>
        <v/>
      </c>
      <c r="M46" s="304"/>
      <c r="N46" s="299" t="str">
        <f>IF('Age-Level'!J40="A","E","")</f>
        <v/>
      </c>
      <c r="O46" s="304"/>
      <c r="P46" s="299" t="str">
        <f>IF('Age-Level'!K40="A","E","")</f>
        <v/>
      </c>
      <c r="Q46" s="304"/>
      <c r="R46" s="299" t="str">
        <f>IF('Age-Level'!L40="A","E","")</f>
        <v/>
      </c>
      <c r="S46" s="304"/>
      <c r="T46" s="299" t="str">
        <f>IF('Age-Level'!M40="A","E","")</f>
        <v/>
      </c>
      <c r="U46" s="304"/>
      <c r="V46" s="299" t="str">
        <f>IF('Age-Level'!N40="A","E","")</f>
        <v/>
      </c>
      <c r="W46" s="304"/>
      <c r="X46" s="299" t="str">
        <f>IF('Age-Level'!O40="A","E","")</f>
        <v/>
      </c>
      <c r="Y46" s="304"/>
      <c r="Z46" s="299" t="str">
        <f>IF('Age-Level'!P40="A","E","")</f>
        <v/>
      </c>
      <c r="AA46" s="304"/>
      <c r="AB46" s="299" t="str">
        <f>IF('Age-Level'!Q40="A","E","")</f>
        <v/>
      </c>
      <c r="AC46" s="304"/>
      <c r="AD46" s="299" t="str">
        <f>IF('Age-Level'!R40="A","E","")</f>
        <v/>
      </c>
      <c r="AE46" s="305"/>
    </row>
    <row r="47" spans="1:31" x14ac:dyDescent="0.2">
      <c r="A47" s="303" t="str">
        <f>'Age-Level'!C41</f>
        <v>Rededication (1st year)</v>
      </c>
      <c r="B47" s="299" t="str">
        <f>IF('Age-Level'!D41="A","E","")</f>
        <v/>
      </c>
      <c r="C47" s="304"/>
      <c r="D47" s="299" t="str">
        <f>IF('Age-Level'!E41="A","E","")</f>
        <v/>
      </c>
      <c r="E47" s="304"/>
      <c r="F47" s="299" t="str">
        <f>IF('Age-Level'!F41="A","E","")</f>
        <v/>
      </c>
      <c r="G47" s="304"/>
      <c r="H47" s="299" t="str">
        <f>IF('Age-Level'!G41="A","E","")</f>
        <v/>
      </c>
      <c r="I47" s="304"/>
      <c r="J47" s="299" t="str">
        <f>IF('Age-Level'!H41="A","E","")</f>
        <v/>
      </c>
      <c r="K47" s="304"/>
      <c r="L47" s="299" t="str">
        <f>IF('Age-Level'!I41="A","E","")</f>
        <v/>
      </c>
      <c r="M47" s="304"/>
      <c r="N47" s="299" t="str">
        <f>IF('Age-Level'!J41="A","E","")</f>
        <v/>
      </c>
      <c r="O47" s="304"/>
      <c r="P47" s="299" t="str">
        <f>IF('Age-Level'!K41="A","E","")</f>
        <v/>
      </c>
      <c r="Q47" s="304"/>
      <c r="R47" s="299" t="str">
        <f>IF('Age-Level'!L41="A","E","")</f>
        <v/>
      </c>
      <c r="S47" s="304"/>
      <c r="T47" s="299" t="str">
        <f>IF('Age-Level'!M41="A","E","")</f>
        <v/>
      </c>
      <c r="U47" s="304"/>
      <c r="V47" s="299" t="str">
        <f>IF('Age-Level'!N41="A","E","")</f>
        <v/>
      </c>
      <c r="W47" s="304"/>
      <c r="X47" s="299" t="str">
        <f>IF('Age-Level'!O41="A","E","")</f>
        <v/>
      </c>
      <c r="Y47" s="304"/>
      <c r="Z47" s="299" t="str">
        <f>IF('Age-Level'!P41="A","E","")</f>
        <v/>
      </c>
      <c r="AA47" s="304"/>
      <c r="AB47" s="299" t="str">
        <f>IF('Age-Level'!Q41="A","E","")</f>
        <v/>
      </c>
      <c r="AC47" s="304"/>
      <c r="AD47" s="299" t="str">
        <f>IF('Age-Level'!R41="A","E","")</f>
        <v/>
      </c>
      <c r="AE47" s="305"/>
    </row>
    <row r="48" spans="1:31" x14ac:dyDescent="0.2">
      <c r="A48" s="303" t="str">
        <f>'Age-Level'!C42</f>
        <v>Rededication (2nd year)</v>
      </c>
      <c r="B48" s="299" t="str">
        <f>IF('Age-Level'!D42="A","E","")</f>
        <v/>
      </c>
      <c r="C48" s="304"/>
      <c r="D48" s="299" t="str">
        <f>IF('Age-Level'!E42="A","E","")</f>
        <v/>
      </c>
      <c r="E48" s="304"/>
      <c r="F48" s="299" t="str">
        <f>IF('Age-Level'!F42="A","E","")</f>
        <v/>
      </c>
      <c r="G48" s="304"/>
      <c r="H48" s="299" t="str">
        <f>IF('Age-Level'!G42="A","E","")</f>
        <v/>
      </c>
      <c r="I48" s="304"/>
      <c r="J48" s="299" t="str">
        <f>IF('Age-Level'!H42="A","E","")</f>
        <v/>
      </c>
      <c r="K48" s="304"/>
      <c r="L48" s="299" t="str">
        <f>IF('Age-Level'!I42="A","E","")</f>
        <v/>
      </c>
      <c r="M48" s="304"/>
      <c r="N48" s="299" t="str">
        <f>IF('Age-Level'!J42="A","E","")</f>
        <v/>
      </c>
      <c r="O48" s="304"/>
      <c r="P48" s="299" t="str">
        <f>IF('Age-Level'!K42="A","E","")</f>
        <v/>
      </c>
      <c r="Q48" s="304"/>
      <c r="R48" s="299" t="str">
        <f>IF('Age-Level'!L42="A","E","")</f>
        <v/>
      </c>
      <c r="S48" s="304"/>
      <c r="T48" s="299" t="str">
        <f>IF('Age-Level'!M42="A","E","")</f>
        <v/>
      </c>
      <c r="U48" s="304"/>
      <c r="V48" s="299" t="str">
        <f>IF('Age-Level'!N42="A","E","")</f>
        <v/>
      </c>
      <c r="W48" s="304"/>
      <c r="X48" s="299" t="str">
        <f>IF('Age-Level'!O42="A","E","")</f>
        <v/>
      </c>
      <c r="Y48" s="304"/>
      <c r="Z48" s="299" t="str">
        <f>IF('Age-Level'!P42="A","E","")</f>
        <v/>
      </c>
      <c r="AA48" s="304"/>
      <c r="AB48" s="299" t="str">
        <f>IF('Age-Level'!Q42="A","E","")</f>
        <v/>
      </c>
      <c r="AC48" s="304"/>
      <c r="AD48" s="299" t="str">
        <f>IF('Age-Level'!R42="A","E","")</f>
        <v/>
      </c>
      <c r="AE48" s="305"/>
    </row>
    <row r="49" spans="1:31" x14ac:dyDescent="0.2">
      <c r="A49" s="303" t="str">
        <f>'Age-Level'!B43</f>
        <v>My Promise, My Faith (Year 1)</v>
      </c>
      <c r="B49" s="299" t="str">
        <f>IF('Age-Level'!D49="A","E","")</f>
        <v/>
      </c>
      <c r="C49" s="304"/>
      <c r="D49" s="299" t="str">
        <f>IF('Age-Level'!E49="A","E","")</f>
        <v/>
      </c>
      <c r="E49" s="304"/>
      <c r="F49" s="299" t="str">
        <f>IF('Age-Level'!F49="A","E","")</f>
        <v/>
      </c>
      <c r="G49" s="304"/>
      <c r="H49" s="299" t="str">
        <f>IF('Age-Level'!G49="A","E","")</f>
        <v/>
      </c>
      <c r="I49" s="304"/>
      <c r="J49" s="299" t="str">
        <f>IF('Age-Level'!H49="A","E","")</f>
        <v/>
      </c>
      <c r="K49" s="304"/>
      <c r="L49" s="299" t="str">
        <f>IF('Age-Level'!I49="A","E","")</f>
        <v/>
      </c>
      <c r="M49" s="304"/>
      <c r="N49" s="299" t="str">
        <f>IF('Age-Level'!J49="A","E","")</f>
        <v/>
      </c>
      <c r="O49" s="304"/>
      <c r="P49" s="299" t="str">
        <f>IF('Age-Level'!K49="A","E","")</f>
        <v/>
      </c>
      <c r="Q49" s="304"/>
      <c r="R49" s="299" t="str">
        <f>IF('Age-Level'!L49="A","E","")</f>
        <v/>
      </c>
      <c r="S49" s="304"/>
      <c r="T49" s="299" t="str">
        <f>IF('Age-Level'!M49="A","E","")</f>
        <v/>
      </c>
      <c r="U49" s="304"/>
      <c r="V49" s="299" t="str">
        <f>IF('Age-Level'!N49="A","E","")</f>
        <v/>
      </c>
      <c r="W49" s="304"/>
      <c r="X49" s="299" t="str">
        <f>IF('Age-Level'!O49="A","E","")</f>
        <v/>
      </c>
      <c r="Y49" s="304"/>
      <c r="Z49" s="299" t="str">
        <f>IF('Age-Level'!P49="A","E","")</f>
        <v/>
      </c>
      <c r="AA49" s="304"/>
      <c r="AB49" s="299" t="str">
        <f>IF('Age-Level'!Q49="A","E","")</f>
        <v/>
      </c>
      <c r="AC49" s="304"/>
      <c r="AD49" s="299" t="str">
        <f>IF('Age-Level'!R49="A","E","")</f>
        <v/>
      </c>
      <c r="AE49" s="305"/>
    </row>
    <row r="50" spans="1:31" x14ac:dyDescent="0.2">
      <c r="A50" s="303" t="str">
        <f>'Age-Level'!B50</f>
        <v>My Promise, My Faith (Year 2)</v>
      </c>
      <c r="B50" s="299" t="str">
        <f>IF('Age-Level'!D56="A","E","")</f>
        <v/>
      </c>
      <c r="C50" s="304"/>
      <c r="D50" s="299" t="str">
        <f>IF('Age-Level'!E56="A","E","")</f>
        <v/>
      </c>
      <c r="E50" s="304"/>
      <c r="F50" s="299" t="str">
        <f>IF('Age-Level'!F56="A","E","")</f>
        <v/>
      </c>
      <c r="G50" s="304"/>
      <c r="H50" s="299" t="str">
        <f>IF('Age-Level'!G56="A","E","")</f>
        <v/>
      </c>
      <c r="I50" s="304"/>
      <c r="J50" s="299" t="str">
        <f>IF('Age-Level'!H56="A","E","")</f>
        <v/>
      </c>
      <c r="K50" s="304"/>
      <c r="L50" s="299" t="str">
        <f>IF('Age-Level'!I56="A","E","")</f>
        <v/>
      </c>
      <c r="M50" s="304"/>
      <c r="N50" s="299" t="str">
        <f>IF('Age-Level'!J56="A","E","")</f>
        <v/>
      </c>
      <c r="O50" s="304"/>
      <c r="P50" s="299" t="str">
        <f>IF('Age-Level'!K56="A","E","")</f>
        <v/>
      </c>
      <c r="Q50" s="304"/>
      <c r="R50" s="299" t="str">
        <f>IF('Age-Level'!L56="A","E","")</f>
        <v/>
      </c>
      <c r="S50" s="304"/>
      <c r="T50" s="299" t="str">
        <f>IF('Age-Level'!M56="A","E","")</f>
        <v/>
      </c>
      <c r="U50" s="304"/>
      <c r="V50" s="299" t="str">
        <f>IF('Age-Level'!N56="A","E","")</f>
        <v/>
      </c>
      <c r="W50" s="304"/>
      <c r="X50" s="299" t="str">
        <f>IF('Age-Level'!O56="A","E","")</f>
        <v/>
      </c>
      <c r="Y50" s="304"/>
      <c r="Z50" s="299" t="str">
        <f>IF('Age-Level'!P56="A","E","")</f>
        <v/>
      </c>
      <c r="AA50" s="304"/>
      <c r="AB50" s="299" t="str">
        <f>IF('Age-Level'!Q56="A","E","")</f>
        <v/>
      </c>
      <c r="AC50" s="304"/>
      <c r="AD50" s="299" t="str">
        <f>IF('Age-Level'!R56="A","E","")</f>
        <v/>
      </c>
      <c r="AE50" s="305"/>
    </row>
    <row r="51" spans="1:31" x14ac:dyDescent="0.2">
      <c r="A51" s="298" t="str">
        <f>'Age-Level'!B57</f>
        <v>Safety Award</v>
      </c>
      <c r="B51" s="299" t="str">
        <f>IF('Age-Level'!D63="A","E","")</f>
        <v/>
      </c>
      <c r="C51" s="304"/>
      <c r="D51" s="299" t="str">
        <f>IF('Age-Level'!E63="A","E","")</f>
        <v/>
      </c>
      <c r="E51" s="304"/>
      <c r="F51" s="299" t="str">
        <f>IF('Age-Level'!F63="A","E","")</f>
        <v/>
      </c>
      <c r="G51" s="304"/>
      <c r="H51" s="299" t="str">
        <f>IF('Age-Level'!G63="A","E","")</f>
        <v/>
      </c>
      <c r="I51" s="304"/>
      <c r="J51" s="299" t="str">
        <f>IF('Age-Level'!H63="A","E","")</f>
        <v/>
      </c>
      <c r="K51" s="304"/>
      <c r="L51" s="299" t="str">
        <f>IF('Age-Level'!I63="A","E","")</f>
        <v/>
      </c>
      <c r="M51" s="304"/>
      <c r="N51" s="299" t="str">
        <f>IF('Age-Level'!J63="A","E","")</f>
        <v/>
      </c>
      <c r="O51" s="304"/>
      <c r="P51" s="299" t="str">
        <f>IF('Age-Level'!K63="A","E","")</f>
        <v/>
      </c>
      <c r="Q51" s="304"/>
      <c r="R51" s="299" t="str">
        <f>IF('Age-Level'!L63="A","E","")</f>
        <v/>
      </c>
      <c r="S51" s="304"/>
      <c r="T51" s="299" t="str">
        <f>IF('Age-Level'!M63="A","E","")</f>
        <v/>
      </c>
      <c r="U51" s="304"/>
      <c r="V51" s="299" t="str">
        <f>IF('Age-Level'!N63="A","E","")</f>
        <v/>
      </c>
      <c r="W51" s="304"/>
      <c r="X51" s="299" t="str">
        <f>IF('Age-Level'!O63="A","E","")</f>
        <v/>
      </c>
      <c r="Y51" s="304"/>
      <c r="Z51" s="299" t="str">
        <f>IF('Age-Level'!P63="A","E","")</f>
        <v/>
      </c>
      <c r="AA51" s="304"/>
      <c r="AB51" s="299" t="str">
        <f>IF('Age-Level'!Q63="A","E","")</f>
        <v/>
      </c>
      <c r="AC51" s="304"/>
      <c r="AD51" s="299" t="str">
        <f>IF('Age-Level'!R63="A","E","")</f>
        <v/>
      </c>
      <c r="AE51" s="305"/>
    </row>
    <row r="52" spans="1:31" x14ac:dyDescent="0.2">
      <c r="A52" s="56" t="s">
        <v>269</v>
      </c>
      <c r="B52" s="299" t="str">
        <f>IF(Bridging!D18="C","E","")</f>
        <v/>
      </c>
      <c r="C52" s="300"/>
      <c r="D52" s="299" t="str">
        <f>IF(Bridging!E18="C","E","")</f>
        <v/>
      </c>
      <c r="E52" s="300"/>
      <c r="F52" s="299" t="str">
        <f>IF(Bridging!F18="C","E","")</f>
        <v/>
      </c>
      <c r="G52" s="300"/>
      <c r="H52" s="299" t="str">
        <f>IF(Bridging!J18="C","E","")</f>
        <v/>
      </c>
      <c r="I52" s="300"/>
      <c r="J52" s="299" t="str">
        <f>IF(Bridging!H18="C","E","")</f>
        <v/>
      </c>
      <c r="K52" s="300"/>
      <c r="L52" s="299" t="str">
        <f>IF(Bridging!I18="C","E","")</f>
        <v/>
      </c>
      <c r="M52" s="300"/>
      <c r="N52" s="299" t="str">
        <f>IF(Bridging!J18="C","E","")</f>
        <v/>
      </c>
      <c r="O52" s="300"/>
      <c r="P52" s="299" t="str">
        <f>IF(Bridging!K18="C","E","")</f>
        <v/>
      </c>
      <c r="Q52" s="300"/>
      <c r="R52" s="299" t="str">
        <f>IF(Bridging!L18="C","E","")</f>
        <v/>
      </c>
      <c r="S52" s="300"/>
      <c r="T52" s="299" t="str">
        <f>IF(Bridging!M18="C","E","")</f>
        <v/>
      </c>
      <c r="U52" s="300"/>
      <c r="V52" s="299" t="str">
        <f>IF(Bridging!N18="C","E","")</f>
        <v/>
      </c>
      <c r="W52" s="300"/>
      <c r="X52" s="299" t="str">
        <f>IF(Bridging!O18="C","E","")</f>
        <v/>
      </c>
      <c r="Y52" s="300"/>
      <c r="Z52" s="299" t="str">
        <f>IF(Bridging!P18="C","E","")</f>
        <v/>
      </c>
      <c r="AA52" s="300"/>
      <c r="AB52" s="299" t="str">
        <f>IF(Bridging!Q18="C","E","")</f>
        <v/>
      </c>
      <c r="AC52" s="300"/>
      <c r="AD52" s="299" t="str">
        <f>IF(Bridging!R18="C","E","")</f>
        <v/>
      </c>
      <c r="AE52" s="301"/>
    </row>
    <row r="53" spans="1:31" x14ac:dyDescent="0.2">
      <c r="A53" s="56" t="s">
        <v>59</v>
      </c>
      <c r="B53" s="306"/>
      <c r="C53" s="297"/>
      <c r="D53" s="306"/>
      <c r="E53" s="297"/>
      <c r="F53" s="306"/>
      <c r="G53" s="297"/>
      <c r="H53" s="306"/>
      <c r="I53" s="297"/>
      <c r="J53" s="306"/>
      <c r="K53" s="297"/>
      <c r="L53" s="306"/>
      <c r="M53" s="297"/>
      <c r="N53" s="306"/>
      <c r="O53" s="297"/>
      <c r="P53" s="306"/>
      <c r="Q53" s="297"/>
      <c r="R53" s="306"/>
      <c r="S53" s="297"/>
      <c r="T53" s="306"/>
      <c r="U53" s="297"/>
      <c r="V53" s="306"/>
      <c r="W53" s="297"/>
      <c r="X53" s="306"/>
      <c r="Y53" s="297"/>
      <c r="Z53" s="306"/>
      <c r="AA53" s="297"/>
      <c r="AB53" s="306"/>
      <c r="AC53" s="297"/>
      <c r="AD53" s="306"/>
      <c r="AE53" s="302"/>
    </row>
    <row r="54" spans="1:31" x14ac:dyDescent="0.2">
      <c r="A54" s="298" t="str">
        <f>'Fun Patches'!C5</f>
        <v>&lt;LIST PATCH HERE&gt;</v>
      </c>
      <c r="B54" s="299" t="str">
        <f>IF('Fun Patches'!D5="A","E","")</f>
        <v/>
      </c>
      <c r="C54" s="300"/>
      <c r="D54" s="299" t="str">
        <f>IF('Fun Patches'!E5="A","E","")</f>
        <v/>
      </c>
      <c r="E54" s="300"/>
      <c r="F54" s="299" t="str">
        <f>IF('Fun Patches'!F5="A","E","")</f>
        <v/>
      </c>
      <c r="G54" s="300"/>
      <c r="H54" s="299" t="str">
        <f>IF('Fun Patches'!G5="A","E","")</f>
        <v/>
      </c>
      <c r="I54" s="300"/>
      <c r="J54" s="299" t="str">
        <f>IF('Fun Patches'!H5="A","E","")</f>
        <v/>
      </c>
      <c r="K54" s="300"/>
      <c r="L54" s="299" t="str">
        <f>IF('Fun Patches'!I5="A","E","")</f>
        <v/>
      </c>
      <c r="M54" s="300"/>
      <c r="N54" s="299" t="str">
        <f>IF('Fun Patches'!J5="A","E","")</f>
        <v/>
      </c>
      <c r="O54" s="300"/>
      <c r="P54" s="299" t="str">
        <f>IF('Fun Patches'!K5="A","E","")</f>
        <v/>
      </c>
      <c r="Q54" s="300"/>
      <c r="R54" s="299" t="str">
        <f>IF('Fun Patches'!L5="A","E","")</f>
        <v/>
      </c>
      <c r="S54" s="300"/>
      <c r="T54" s="299" t="str">
        <f>IF('Fun Patches'!M5="A","E","")</f>
        <v/>
      </c>
      <c r="U54" s="300"/>
      <c r="V54" s="299" t="str">
        <f>IF('Fun Patches'!N5="A","E","")</f>
        <v/>
      </c>
      <c r="W54" s="300"/>
      <c r="X54" s="299" t="str">
        <f>IF('Fun Patches'!O5="A","E","")</f>
        <v/>
      </c>
      <c r="Y54" s="300"/>
      <c r="Z54" s="299" t="str">
        <f>IF('Fun Patches'!P5="A","E","")</f>
        <v/>
      </c>
      <c r="AA54" s="300"/>
      <c r="AB54" s="299" t="str">
        <f>IF('Fun Patches'!Q5="A","E","")</f>
        <v/>
      </c>
      <c r="AC54" s="300"/>
      <c r="AD54" s="310" t="str">
        <f>IF('Fun Patches'!R5="A","E","")</f>
        <v/>
      </c>
      <c r="AE54" s="301"/>
    </row>
    <row r="55" spans="1:31" x14ac:dyDescent="0.2">
      <c r="A55" s="298" t="str">
        <f>'Fun Patches'!C6</f>
        <v>&lt;LIST PATCH HERE&gt;</v>
      </c>
      <c r="B55" s="299" t="str">
        <f>IF('Fun Patches'!D6="A","E","")</f>
        <v/>
      </c>
      <c r="C55" s="300"/>
      <c r="D55" s="299" t="str">
        <f>IF('Fun Patches'!E6="A","E","")</f>
        <v/>
      </c>
      <c r="E55" s="300"/>
      <c r="F55" s="299" t="str">
        <f>IF('Fun Patches'!F6="A","E","")</f>
        <v/>
      </c>
      <c r="G55" s="300"/>
      <c r="H55" s="299" t="str">
        <f>IF('Fun Patches'!G6="A","E","")</f>
        <v/>
      </c>
      <c r="I55" s="300"/>
      <c r="J55" s="299" t="str">
        <f>IF('Fun Patches'!H6="A","E","")</f>
        <v/>
      </c>
      <c r="K55" s="300"/>
      <c r="L55" s="299" t="str">
        <f>IF('Fun Patches'!I6="A","E","")</f>
        <v/>
      </c>
      <c r="M55" s="300"/>
      <c r="N55" s="299" t="str">
        <f>IF('Fun Patches'!J6="A","E","")</f>
        <v/>
      </c>
      <c r="O55" s="300"/>
      <c r="P55" s="299" t="str">
        <f>IF('Fun Patches'!K6="A","E","")</f>
        <v/>
      </c>
      <c r="Q55" s="300"/>
      <c r="R55" s="299" t="str">
        <f>IF('Fun Patches'!L6="A","E","")</f>
        <v/>
      </c>
      <c r="S55" s="300"/>
      <c r="T55" s="299" t="str">
        <f>IF('Fun Patches'!M6="A","E","")</f>
        <v/>
      </c>
      <c r="U55" s="300"/>
      <c r="V55" s="299" t="str">
        <f>IF('Fun Patches'!N6="A","E","")</f>
        <v/>
      </c>
      <c r="W55" s="300"/>
      <c r="X55" s="299" t="str">
        <f>IF('Fun Patches'!O6="A","E","")</f>
        <v/>
      </c>
      <c r="Y55" s="300"/>
      <c r="Z55" s="299" t="str">
        <f>IF('Fun Patches'!P6="A","E","")</f>
        <v/>
      </c>
      <c r="AA55" s="300"/>
      <c r="AB55" s="299" t="str">
        <f>IF('Fun Patches'!Q6="A","E","")</f>
        <v/>
      </c>
      <c r="AC55" s="300"/>
      <c r="AD55" s="299" t="str">
        <f>IF('Fun Patches'!R6="A","E","")</f>
        <v/>
      </c>
      <c r="AE55" s="301"/>
    </row>
    <row r="56" spans="1:31" x14ac:dyDescent="0.2">
      <c r="A56" s="298" t="str">
        <f>'Fun Patches'!C7</f>
        <v>&lt;LIST PATCH HERE&gt;</v>
      </c>
      <c r="B56" s="299" t="str">
        <f>IF('Fun Patches'!D7="A","E","")</f>
        <v/>
      </c>
      <c r="C56" s="300"/>
      <c r="D56" s="299" t="str">
        <f>IF('Fun Patches'!E7="A","E","")</f>
        <v/>
      </c>
      <c r="E56" s="300"/>
      <c r="F56" s="299" t="str">
        <f>IF('Fun Patches'!F7="A","E","")</f>
        <v/>
      </c>
      <c r="G56" s="300"/>
      <c r="H56" s="299" t="str">
        <f>IF('Fun Patches'!G7="A","E","")</f>
        <v/>
      </c>
      <c r="I56" s="300"/>
      <c r="J56" s="299" t="str">
        <f>IF('Fun Patches'!H7="A","E","")</f>
        <v/>
      </c>
      <c r="K56" s="300"/>
      <c r="L56" s="299" t="str">
        <f>IF('Fun Patches'!I7="A","E","")</f>
        <v/>
      </c>
      <c r="M56" s="300"/>
      <c r="N56" s="299" t="str">
        <f>IF('Fun Patches'!J7="A","E","")</f>
        <v/>
      </c>
      <c r="O56" s="300"/>
      <c r="P56" s="299" t="str">
        <f>IF('Fun Patches'!K7="A","E","")</f>
        <v/>
      </c>
      <c r="Q56" s="300"/>
      <c r="R56" s="299" t="str">
        <f>IF('Fun Patches'!L7="A","E","")</f>
        <v/>
      </c>
      <c r="S56" s="300"/>
      <c r="T56" s="299" t="str">
        <f>IF('Fun Patches'!M7="A","E","")</f>
        <v/>
      </c>
      <c r="U56" s="300"/>
      <c r="V56" s="299" t="str">
        <f>IF('Fun Patches'!N7="A","E","")</f>
        <v/>
      </c>
      <c r="W56" s="300"/>
      <c r="X56" s="299" t="str">
        <f>IF('Fun Patches'!O7="A","E","")</f>
        <v/>
      </c>
      <c r="Y56" s="300"/>
      <c r="Z56" s="299" t="str">
        <f>IF('Fun Patches'!P7="A","E","")</f>
        <v/>
      </c>
      <c r="AA56" s="300"/>
      <c r="AB56" s="299" t="str">
        <f>IF('Fun Patches'!Q7="A","E","")</f>
        <v/>
      </c>
      <c r="AC56" s="300"/>
      <c r="AD56" s="299" t="str">
        <f>IF('Fun Patches'!R7="A","E","")</f>
        <v/>
      </c>
      <c r="AE56" s="301"/>
    </row>
    <row r="57" spans="1:31" x14ac:dyDescent="0.2">
      <c r="A57" s="298" t="str">
        <f>'Fun Patches'!C8</f>
        <v>&lt;LIST PATCH HERE&gt;</v>
      </c>
      <c r="B57" s="299" t="str">
        <f>IF('Fun Patches'!D8="A","E","")</f>
        <v/>
      </c>
      <c r="C57" s="300"/>
      <c r="D57" s="299" t="str">
        <f>IF('Fun Patches'!E8="A","E","")</f>
        <v/>
      </c>
      <c r="E57" s="300"/>
      <c r="F57" s="299" t="str">
        <f>IF('Fun Patches'!F8="A","E","")</f>
        <v/>
      </c>
      <c r="G57" s="300"/>
      <c r="H57" s="299" t="str">
        <f>IF('Fun Patches'!G8="A","E","")</f>
        <v/>
      </c>
      <c r="I57" s="300"/>
      <c r="J57" s="299" t="str">
        <f>IF('Fun Patches'!H8="A","E","")</f>
        <v/>
      </c>
      <c r="K57" s="300"/>
      <c r="L57" s="299" t="str">
        <f>IF('Fun Patches'!I8="A","E","")</f>
        <v/>
      </c>
      <c r="M57" s="300"/>
      <c r="N57" s="299" t="str">
        <f>IF('Fun Patches'!J8="A","E","")</f>
        <v/>
      </c>
      <c r="O57" s="300"/>
      <c r="P57" s="299" t="str">
        <f>IF('Fun Patches'!K8="A","E","")</f>
        <v/>
      </c>
      <c r="Q57" s="300"/>
      <c r="R57" s="299" t="str">
        <f>IF('Fun Patches'!L8="A","E","")</f>
        <v/>
      </c>
      <c r="S57" s="300"/>
      <c r="T57" s="299" t="str">
        <f>IF('Fun Patches'!M8="A","E","")</f>
        <v/>
      </c>
      <c r="U57" s="300"/>
      <c r="V57" s="299" t="str">
        <f>IF('Fun Patches'!N8="A","E","")</f>
        <v/>
      </c>
      <c r="W57" s="300"/>
      <c r="X57" s="299" t="str">
        <f>IF('Fun Patches'!O8="A","E","")</f>
        <v/>
      </c>
      <c r="Y57" s="300"/>
      <c r="Z57" s="299" t="str">
        <f>IF('Fun Patches'!P8="A","E","")</f>
        <v/>
      </c>
      <c r="AA57" s="300"/>
      <c r="AB57" s="299" t="str">
        <f>IF('Fun Patches'!Q8="A","E","")</f>
        <v/>
      </c>
      <c r="AC57" s="300"/>
      <c r="AD57" s="299" t="str">
        <f>IF('Fun Patches'!R8="A","E","")</f>
        <v/>
      </c>
      <c r="AE57" s="301"/>
    </row>
    <row r="58" spans="1:31" x14ac:dyDescent="0.2">
      <c r="A58" s="298" t="str">
        <f>'Fun Patches'!C9</f>
        <v>&lt;LIST PATCH HERE&gt;</v>
      </c>
      <c r="B58" s="299" t="str">
        <f>IF('Fun Patches'!D9="A","E","")</f>
        <v/>
      </c>
      <c r="C58" s="300"/>
      <c r="D58" s="299" t="str">
        <f>IF('Fun Patches'!E9="A","E","")</f>
        <v/>
      </c>
      <c r="E58" s="300"/>
      <c r="F58" s="299" t="str">
        <f>IF('Fun Patches'!F9="A","E","")</f>
        <v/>
      </c>
      <c r="G58" s="300"/>
      <c r="H58" s="299" t="str">
        <f>IF('Fun Patches'!G9="A","E","")</f>
        <v/>
      </c>
      <c r="I58" s="300"/>
      <c r="J58" s="299" t="str">
        <f>IF('Fun Patches'!H9="A","E","")</f>
        <v/>
      </c>
      <c r="K58" s="300"/>
      <c r="L58" s="299" t="str">
        <f>IF('Fun Patches'!I9="A","E","")</f>
        <v/>
      </c>
      <c r="M58" s="300"/>
      <c r="N58" s="299" t="str">
        <f>IF('Fun Patches'!J9="A","E","")</f>
        <v/>
      </c>
      <c r="O58" s="300"/>
      <c r="P58" s="299" t="str">
        <f>IF('Fun Patches'!K9="A","E","")</f>
        <v/>
      </c>
      <c r="Q58" s="300"/>
      <c r="R58" s="299" t="str">
        <f>IF('Fun Patches'!L9="A","E","")</f>
        <v/>
      </c>
      <c r="S58" s="300"/>
      <c r="T58" s="299" t="str">
        <f>IF('Fun Patches'!M9="A","E","")</f>
        <v/>
      </c>
      <c r="U58" s="300"/>
      <c r="V58" s="299" t="str">
        <f>IF('Fun Patches'!N9="A","E","")</f>
        <v/>
      </c>
      <c r="W58" s="300"/>
      <c r="X58" s="299" t="str">
        <f>IF('Fun Patches'!O9="A","E","")</f>
        <v/>
      </c>
      <c r="Y58" s="300"/>
      <c r="Z58" s="299" t="str">
        <f>IF('Fun Patches'!P9="A","E","")</f>
        <v/>
      </c>
      <c r="AA58" s="300"/>
      <c r="AB58" s="299" t="str">
        <f>IF('Fun Patches'!Q9="A","E","")</f>
        <v/>
      </c>
      <c r="AC58" s="300"/>
      <c r="AD58" s="299" t="str">
        <f>IF('Fun Patches'!R9="A","E","")</f>
        <v/>
      </c>
      <c r="AE58" s="301"/>
    </row>
    <row r="59" spans="1:31" x14ac:dyDescent="0.2">
      <c r="A59" s="298" t="str">
        <f>'Fun Patches'!C10</f>
        <v>&lt;LIST PATCH HERE&gt;</v>
      </c>
      <c r="B59" s="299" t="str">
        <f>IF('Fun Patches'!D10="A","E","")</f>
        <v/>
      </c>
      <c r="C59" s="300"/>
      <c r="D59" s="299" t="str">
        <f>IF('Fun Patches'!E10="A","E","")</f>
        <v/>
      </c>
      <c r="E59" s="300"/>
      <c r="F59" s="299" t="str">
        <f>IF('Fun Patches'!F10="A","E","")</f>
        <v/>
      </c>
      <c r="G59" s="300"/>
      <c r="H59" s="299" t="str">
        <f>IF('Fun Patches'!G10="A","E","")</f>
        <v/>
      </c>
      <c r="I59" s="300"/>
      <c r="J59" s="299" t="str">
        <f>IF('Fun Patches'!H10="A","E","")</f>
        <v/>
      </c>
      <c r="K59" s="300"/>
      <c r="L59" s="299" t="str">
        <f>IF('Fun Patches'!I10="A","E","")</f>
        <v/>
      </c>
      <c r="M59" s="300"/>
      <c r="N59" s="299" t="str">
        <f>IF('Fun Patches'!J10="A","E","")</f>
        <v/>
      </c>
      <c r="O59" s="300"/>
      <c r="P59" s="299" t="str">
        <f>IF('Fun Patches'!K10="A","E","")</f>
        <v/>
      </c>
      <c r="Q59" s="300"/>
      <c r="R59" s="299" t="str">
        <f>IF('Fun Patches'!L10="A","E","")</f>
        <v/>
      </c>
      <c r="S59" s="300"/>
      <c r="T59" s="299" t="str">
        <f>IF('Fun Patches'!M10="A","E","")</f>
        <v/>
      </c>
      <c r="U59" s="300"/>
      <c r="V59" s="299" t="str">
        <f>IF('Fun Patches'!N10="A","E","")</f>
        <v/>
      </c>
      <c r="W59" s="300"/>
      <c r="X59" s="299" t="str">
        <f>IF('Fun Patches'!O10="A","E","")</f>
        <v/>
      </c>
      <c r="Y59" s="300"/>
      <c r="Z59" s="299" t="str">
        <f>IF('Fun Patches'!P10="A","E","")</f>
        <v/>
      </c>
      <c r="AA59" s="300"/>
      <c r="AB59" s="299" t="str">
        <f>IF('Fun Patches'!Q10="A","E","")</f>
        <v/>
      </c>
      <c r="AC59" s="300"/>
      <c r="AD59" s="299" t="str">
        <f>IF('Fun Patches'!R10="A","E","")</f>
        <v/>
      </c>
      <c r="AE59" s="301"/>
    </row>
    <row r="60" spans="1:31" x14ac:dyDescent="0.2">
      <c r="A60" s="298" t="str">
        <f>'Fun Patches'!C11</f>
        <v>&lt;LIST PATCH HERE&gt;</v>
      </c>
      <c r="B60" s="299" t="str">
        <f>IF('Fun Patches'!D11="A","E","")</f>
        <v/>
      </c>
      <c r="C60" s="300"/>
      <c r="D60" s="299" t="str">
        <f>IF('Fun Patches'!E11="A","E","")</f>
        <v/>
      </c>
      <c r="E60" s="300"/>
      <c r="F60" s="299" t="str">
        <f>IF('Fun Patches'!F11="A","E","")</f>
        <v/>
      </c>
      <c r="G60" s="300"/>
      <c r="H60" s="299" t="str">
        <f>IF('Fun Patches'!G11="A","E","")</f>
        <v/>
      </c>
      <c r="I60" s="300"/>
      <c r="J60" s="299" t="str">
        <f>IF('Fun Patches'!H11="A","E","")</f>
        <v/>
      </c>
      <c r="K60" s="300"/>
      <c r="L60" s="299" t="str">
        <f>IF('Fun Patches'!I11="A","E","")</f>
        <v/>
      </c>
      <c r="M60" s="300"/>
      <c r="N60" s="299" t="str">
        <f>IF('Fun Patches'!J11="A","E","")</f>
        <v/>
      </c>
      <c r="O60" s="300"/>
      <c r="P60" s="299" t="str">
        <f>IF('Fun Patches'!K11="A","E","")</f>
        <v/>
      </c>
      <c r="Q60" s="300"/>
      <c r="R60" s="299" t="str">
        <f>IF('Fun Patches'!L11="A","E","")</f>
        <v/>
      </c>
      <c r="S60" s="300"/>
      <c r="T60" s="299" t="str">
        <f>IF('Fun Patches'!M11="A","E","")</f>
        <v/>
      </c>
      <c r="U60" s="300"/>
      <c r="V60" s="299" t="str">
        <f>IF('Fun Patches'!N11="A","E","")</f>
        <v/>
      </c>
      <c r="W60" s="300"/>
      <c r="X60" s="299" t="str">
        <f>IF('Fun Patches'!O11="A","E","")</f>
        <v/>
      </c>
      <c r="Y60" s="300"/>
      <c r="Z60" s="299" t="str">
        <f>IF('Fun Patches'!P11="A","E","")</f>
        <v/>
      </c>
      <c r="AA60" s="300"/>
      <c r="AB60" s="299" t="str">
        <f>IF('Fun Patches'!Q11="A","E","")</f>
        <v/>
      </c>
      <c r="AC60" s="300"/>
      <c r="AD60" s="299" t="str">
        <f>IF('Fun Patches'!R11="A","E","")</f>
        <v/>
      </c>
      <c r="AE60" s="301"/>
    </row>
    <row r="61" spans="1:31" x14ac:dyDescent="0.2">
      <c r="A61" s="298" t="str">
        <f>'Fun Patches'!C12</f>
        <v>&lt;LIST PATCH HERE&gt;</v>
      </c>
      <c r="B61" s="299" t="str">
        <f>IF('Fun Patches'!D12="A","E","")</f>
        <v/>
      </c>
      <c r="C61" s="300"/>
      <c r="D61" s="299" t="str">
        <f>IF('Fun Patches'!E12="A","E","")</f>
        <v/>
      </c>
      <c r="E61" s="300"/>
      <c r="F61" s="299" t="str">
        <f>IF('Fun Patches'!F12="A","E","")</f>
        <v/>
      </c>
      <c r="G61" s="300"/>
      <c r="H61" s="299" t="str">
        <f>IF('Fun Patches'!G12="A","E","")</f>
        <v/>
      </c>
      <c r="I61" s="300"/>
      <c r="J61" s="299" t="str">
        <f>IF('Fun Patches'!H12="A","E","")</f>
        <v/>
      </c>
      <c r="K61" s="300"/>
      <c r="L61" s="299" t="str">
        <f>IF('Fun Patches'!I12="A","E","")</f>
        <v/>
      </c>
      <c r="M61" s="300"/>
      <c r="N61" s="299" t="str">
        <f>IF('Fun Patches'!J12="A","E","")</f>
        <v/>
      </c>
      <c r="O61" s="300"/>
      <c r="P61" s="299" t="str">
        <f>IF('Fun Patches'!K12="A","E","")</f>
        <v/>
      </c>
      <c r="Q61" s="300"/>
      <c r="R61" s="299" t="str">
        <f>IF('Fun Patches'!L12="A","E","")</f>
        <v/>
      </c>
      <c r="S61" s="300"/>
      <c r="T61" s="299" t="str">
        <f>IF('Fun Patches'!M12="A","E","")</f>
        <v/>
      </c>
      <c r="U61" s="300"/>
      <c r="V61" s="299" t="str">
        <f>IF('Fun Patches'!N12="A","E","")</f>
        <v/>
      </c>
      <c r="W61" s="300"/>
      <c r="X61" s="299" t="str">
        <f>IF('Fun Patches'!O12="A","E","")</f>
        <v/>
      </c>
      <c r="Y61" s="300"/>
      <c r="Z61" s="299" t="str">
        <f>IF('Fun Patches'!P12="A","E","")</f>
        <v/>
      </c>
      <c r="AA61" s="300"/>
      <c r="AB61" s="299" t="str">
        <f>IF('Fun Patches'!Q12="A","E","")</f>
        <v/>
      </c>
      <c r="AC61" s="300"/>
      <c r="AD61" s="299" t="str">
        <f>IF('Fun Patches'!R12="A","E","")</f>
        <v/>
      </c>
      <c r="AE61" s="301"/>
    </row>
    <row r="62" spans="1:31" x14ac:dyDescent="0.2">
      <c r="A62" s="298" t="str">
        <f>'Fun Patches'!C13</f>
        <v>&lt;LIST PATCH HERE&gt;</v>
      </c>
      <c r="B62" s="299" t="str">
        <f>IF('Fun Patches'!D13="A","E","")</f>
        <v/>
      </c>
      <c r="C62" s="300"/>
      <c r="D62" s="299" t="str">
        <f>IF('Fun Patches'!E13="A","E","")</f>
        <v/>
      </c>
      <c r="E62" s="300"/>
      <c r="F62" s="299" t="str">
        <f>IF('Fun Patches'!F13="A","E","")</f>
        <v/>
      </c>
      <c r="G62" s="300"/>
      <c r="H62" s="299" t="str">
        <f>IF('Fun Patches'!G13="A","E","")</f>
        <v/>
      </c>
      <c r="I62" s="300"/>
      <c r="J62" s="299" t="str">
        <f>IF('Fun Patches'!H13="A","E","")</f>
        <v/>
      </c>
      <c r="K62" s="300"/>
      <c r="L62" s="299" t="str">
        <f>IF('Fun Patches'!I13="A","E","")</f>
        <v/>
      </c>
      <c r="M62" s="300"/>
      <c r="N62" s="299" t="str">
        <f>IF('Fun Patches'!J13="A","E","")</f>
        <v/>
      </c>
      <c r="O62" s="300"/>
      <c r="P62" s="299" t="str">
        <f>IF('Fun Patches'!K13="A","E","")</f>
        <v/>
      </c>
      <c r="Q62" s="300"/>
      <c r="R62" s="299" t="str">
        <f>IF('Fun Patches'!L13="A","E","")</f>
        <v/>
      </c>
      <c r="S62" s="300"/>
      <c r="T62" s="299" t="str">
        <f>IF('Fun Patches'!M13="A","E","")</f>
        <v/>
      </c>
      <c r="U62" s="300"/>
      <c r="V62" s="299" t="str">
        <f>IF('Fun Patches'!N13="A","E","")</f>
        <v/>
      </c>
      <c r="W62" s="300"/>
      <c r="X62" s="299" t="str">
        <f>IF('Fun Patches'!O13="A","E","")</f>
        <v/>
      </c>
      <c r="Y62" s="300"/>
      <c r="Z62" s="299" t="str">
        <f>IF('Fun Patches'!P13="A","E","")</f>
        <v/>
      </c>
      <c r="AA62" s="300"/>
      <c r="AB62" s="299" t="str">
        <f>IF('Fun Patches'!Q13="A","E","")</f>
        <v/>
      </c>
      <c r="AC62" s="300"/>
      <c r="AD62" s="310" t="str">
        <f>IF('Fun Patches'!R13="A","E","")</f>
        <v/>
      </c>
      <c r="AE62" s="301"/>
    </row>
    <row r="63" spans="1:31" x14ac:dyDescent="0.2">
      <c r="A63" s="298" t="str">
        <f>'Fun Patches'!C14</f>
        <v>&lt;LIST PATCH HERE&gt;</v>
      </c>
      <c r="B63" s="299" t="str">
        <f>IF('Fun Patches'!D14="A","E","")</f>
        <v/>
      </c>
      <c r="C63" s="300"/>
      <c r="D63" s="299" t="str">
        <f>IF('Fun Patches'!E14="A","E","")</f>
        <v/>
      </c>
      <c r="E63" s="300"/>
      <c r="F63" s="299" t="str">
        <f>IF('Fun Patches'!F14="A","E","")</f>
        <v/>
      </c>
      <c r="G63" s="300"/>
      <c r="H63" s="299" t="str">
        <f>IF('Fun Patches'!G14="A","E","")</f>
        <v/>
      </c>
      <c r="I63" s="300"/>
      <c r="J63" s="299" t="str">
        <f>IF('Fun Patches'!H14="A","E","")</f>
        <v/>
      </c>
      <c r="K63" s="300"/>
      <c r="L63" s="299" t="str">
        <f>IF('Fun Patches'!I14="A","E","")</f>
        <v/>
      </c>
      <c r="M63" s="300"/>
      <c r="N63" s="299" t="str">
        <f>IF('Fun Patches'!J14="A","E","")</f>
        <v/>
      </c>
      <c r="O63" s="300"/>
      <c r="P63" s="299" t="str">
        <f>IF('Fun Patches'!K14="A","E","")</f>
        <v/>
      </c>
      <c r="Q63" s="300"/>
      <c r="R63" s="299" t="str">
        <f>IF('Fun Patches'!L14="A","E","")</f>
        <v/>
      </c>
      <c r="S63" s="300"/>
      <c r="T63" s="299" t="str">
        <f>IF('Fun Patches'!M14="A","E","")</f>
        <v/>
      </c>
      <c r="U63" s="300"/>
      <c r="V63" s="299" t="str">
        <f>IF('Fun Patches'!N14="A","E","")</f>
        <v/>
      </c>
      <c r="W63" s="300"/>
      <c r="X63" s="299" t="str">
        <f>IF('Fun Patches'!O14="A","E","")</f>
        <v/>
      </c>
      <c r="Y63" s="300"/>
      <c r="Z63" s="299" t="str">
        <f>IF('Fun Patches'!P14="A","E","")</f>
        <v/>
      </c>
      <c r="AA63" s="300"/>
      <c r="AB63" s="299" t="str">
        <f>IF('Fun Patches'!Q14="A","E","")</f>
        <v/>
      </c>
      <c r="AC63" s="300"/>
      <c r="AD63" s="299" t="str">
        <f>IF('Fun Patches'!R14="A","E","")</f>
        <v/>
      </c>
      <c r="AE63" s="301"/>
    </row>
    <row r="64" spans="1:31" x14ac:dyDescent="0.2">
      <c r="A64" s="298" t="str">
        <f>'Fun Patches'!C15</f>
        <v>&lt;LIST PATCH HERE&gt;</v>
      </c>
      <c r="B64" s="299" t="str">
        <f>IF('Fun Patches'!D15="A","E","")</f>
        <v/>
      </c>
      <c r="C64" s="300"/>
      <c r="D64" s="299" t="str">
        <f>IF('Fun Patches'!E15="A","E","")</f>
        <v/>
      </c>
      <c r="E64" s="300"/>
      <c r="F64" s="299" t="str">
        <f>IF('Fun Patches'!F15="A","E","")</f>
        <v/>
      </c>
      <c r="G64" s="300"/>
      <c r="H64" s="299" t="str">
        <f>IF('Fun Patches'!G15="A","E","")</f>
        <v/>
      </c>
      <c r="I64" s="300"/>
      <c r="J64" s="299" t="str">
        <f>IF('Fun Patches'!H15="A","E","")</f>
        <v/>
      </c>
      <c r="K64" s="300"/>
      <c r="L64" s="299" t="str">
        <f>IF('Fun Patches'!I15="A","E","")</f>
        <v/>
      </c>
      <c r="M64" s="300"/>
      <c r="N64" s="299" t="str">
        <f>IF('Fun Patches'!J15="A","E","")</f>
        <v/>
      </c>
      <c r="O64" s="300"/>
      <c r="P64" s="299" t="str">
        <f>IF('Fun Patches'!K15="A","E","")</f>
        <v/>
      </c>
      <c r="Q64" s="300"/>
      <c r="R64" s="299" t="str">
        <f>IF('Fun Patches'!L15="A","E","")</f>
        <v/>
      </c>
      <c r="S64" s="300"/>
      <c r="T64" s="299" t="str">
        <f>IF('Fun Patches'!M15="A","E","")</f>
        <v/>
      </c>
      <c r="U64" s="300"/>
      <c r="V64" s="299" t="str">
        <f>IF('Fun Patches'!N15="A","E","")</f>
        <v/>
      </c>
      <c r="W64" s="300"/>
      <c r="X64" s="299" t="str">
        <f>IF('Fun Patches'!O15="A","E","")</f>
        <v/>
      </c>
      <c r="Y64" s="300"/>
      <c r="Z64" s="299" t="str">
        <f>IF('Fun Patches'!P15="A","E","")</f>
        <v/>
      </c>
      <c r="AA64" s="300"/>
      <c r="AB64" s="299" t="str">
        <f>IF('Fun Patches'!Q15="A","E","")</f>
        <v/>
      </c>
      <c r="AC64" s="300"/>
      <c r="AD64" s="299" t="str">
        <f>IF('Fun Patches'!R15="A","E","")</f>
        <v/>
      </c>
      <c r="AE64" s="301"/>
    </row>
    <row r="65" spans="1:31" x14ac:dyDescent="0.2">
      <c r="A65" s="298" t="str">
        <f>'Fun Patches'!C16</f>
        <v>&lt;LIST PATCH HERE&gt;</v>
      </c>
      <c r="B65" s="299" t="str">
        <f>IF('Fun Patches'!D16="A","E","")</f>
        <v/>
      </c>
      <c r="C65" s="300"/>
      <c r="D65" s="299" t="str">
        <f>IF('Fun Patches'!E16="A","E","")</f>
        <v/>
      </c>
      <c r="E65" s="300"/>
      <c r="F65" s="299" t="str">
        <f>IF('Fun Patches'!F16="A","E","")</f>
        <v/>
      </c>
      <c r="G65" s="300"/>
      <c r="H65" s="299" t="str">
        <f>IF('Fun Patches'!G16="A","E","")</f>
        <v/>
      </c>
      <c r="I65" s="300"/>
      <c r="J65" s="299" t="str">
        <f>IF('Fun Patches'!H16="A","E","")</f>
        <v/>
      </c>
      <c r="K65" s="300"/>
      <c r="L65" s="299" t="str">
        <f>IF('Fun Patches'!I16="A","E","")</f>
        <v/>
      </c>
      <c r="M65" s="300"/>
      <c r="N65" s="299" t="str">
        <f>IF('Fun Patches'!J16="A","E","")</f>
        <v/>
      </c>
      <c r="O65" s="300"/>
      <c r="P65" s="299" t="str">
        <f>IF('Fun Patches'!K16="A","E","")</f>
        <v/>
      </c>
      <c r="Q65" s="300"/>
      <c r="R65" s="299" t="str">
        <f>IF('Fun Patches'!L16="A","E","")</f>
        <v/>
      </c>
      <c r="S65" s="300"/>
      <c r="T65" s="299" t="str">
        <f>IF('Fun Patches'!M16="A","E","")</f>
        <v/>
      </c>
      <c r="U65" s="300"/>
      <c r="V65" s="299" t="str">
        <f>IF('Fun Patches'!N16="A","E","")</f>
        <v/>
      </c>
      <c r="W65" s="300"/>
      <c r="X65" s="299" t="str">
        <f>IF('Fun Patches'!O16="A","E","")</f>
        <v/>
      </c>
      <c r="Y65" s="300"/>
      <c r="Z65" s="299" t="str">
        <f>IF('Fun Patches'!P16="A","E","")</f>
        <v/>
      </c>
      <c r="AA65" s="300"/>
      <c r="AB65" s="299" t="str">
        <f>IF('Fun Patches'!Q16="A","E","")</f>
        <v/>
      </c>
      <c r="AC65" s="300"/>
      <c r="AD65" s="299" t="str">
        <f>IF('Fun Patches'!R16="A","E","")</f>
        <v/>
      </c>
      <c r="AE65" s="301"/>
    </row>
    <row r="66" spans="1:31" x14ac:dyDescent="0.2">
      <c r="A66" s="298" t="str">
        <f>'Fun Patches'!C17</f>
        <v>&lt;LIST PATCH HERE&gt;</v>
      </c>
      <c r="B66" s="299" t="str">
        <f>IF('Fun Patches'!D17="A","E","")</f>
        <v/>
      </c>
      <c r="C66" s="300"/>
      <c r="D66" s="299" t="str">
        <f>IF('Fun Patches'!E17="A","E","")</f>
        <v/>
      </c>
      <c r="E66" s="300"/>
      <c r="F66" s="299" t="str">
        <f>IF('Fun Patches'!F17="A","E","")</f>
        <v/>
      </c>
      <c r="G66" s="300"/>
      <c r="H66" s="299" t="str">
        <f>IF('Fun Patches'!G17="A","E","")</f>
        <v/>
      </c>
      <c r="I66" s="300"/>
      <c r="J66" s="299" t="str">
        <f>IF('Fun Patches'!H17="A","E","")</f>
        <v/>
      </c>
      <c r="K66" s="300"/>
      <c r="L66" s="299" t="str">
        <f>IF('Fun Patches'!I17="A","E","")</f>
        <v/>
      </c>
      <c r="M66" s="300"/>
      <c r="N66" s="299" t="str">
        <f>IF('Fun Patches'!J17="A","E","")</f>
        <v/>
      </c>
      <c r="O66" s="300"/>
      <c r="P66" s="299" t="str">
        <f>IF('Fun Patches'!K17="A","E","")</f>
        <v/>
      </c>
      <c r="Q66" s="300"/>
      <c r="R66" s="299" t="str">
        <f>IF('Fun Patches'!L17="A","E","")</f>
        <v/>
      </c>
      <c r="S66" s="300"/>
      <c r="T66" s="299" t="str">
        <f>IF('Fun Patches'!M17="A","E","")</f>
        <v/>
      </c>
      <c r="U66" s="300"/>
      <c r="V66" s="299" t="str">
        <f>IF('Fun Patches'!N17="A","E","")</f>
        <v/>
      </c>
      <c r="W66" s="300"/>
      <c r="X66" s="299" t="str">
        <f>IF('Fun Patches'!O17="A","E","")</f>
        <v/>
      </c>
      <c r="Y66" s="300"/>
      <c r="Z66" s="299" t="str">
        <f>IF('Fun Patches'!P17="A","E","")</f>
        <v/>
      </c>
      <c r="AA66" s="300"/>
      <c r="AB66" s="299" t="str">
        <f>IF('Fun Patches'!Q17="A","E","")</f>
        <v/>
      </c>
      <c r="AC66" s="300"/>
      <c r="AD66" s="299" t="str">
        <f>IF('Fun Patches'!R17="A","E","")</f>
        <v/>
      </c>
      <c r="AE66" s="301"/>
    </row>
    <row r="67" spans="1:31" x14ac:dyDescent="0.2">
      <c r="A67" s="298" t="str">
        <f>'Fun Patches'!C18</f>
        <v>&lt;LIST PATCH HERE&gt;</v>
      </c>
      <c r="B67" s="299" t="str">
        <f>IF('Fun Patches'!D18="A","E","")</f>
        <v/>
      </c>
      <c r="C67" s="300"/>
      <c r="D67" s="299" t="str">
        <f>IF('Fun Patches'!E18="A","E","")</f>
        <v/>
      </c>
      <c r="E67" s="300"/>
      <c r="F67" s="299" t="str">
        <f>IF('Fun Patches'!F18="A","E","")</f>
        <v/>
      </c>
      <c r="G67" s="300"/>
      <c r="H67" s="299" t="str">
        <f>IF('Fun Patches'!G18="A","E","")</f>
        <v/>
      </c>
      <c r="I67" s="300"/>
      <c r="J67" s="299" t="str">
        <f>IF('Fun Patches'!H18="A","E","")</f>
        <v/>
      </c>
      <c r="K67" s="300"/>
      <c r="L67" s="299" t="str">
        <f>IF('Fun Patches'!I18="A","E","")</f>
        <v/>
      </c>
      <c r="M67" s="300"/>
      <c r="N67" s="299" t="str">
        <f>IF('Fun Patches'!J18="A","E","")</f>
        <v/>
      </c>
      <c r="O67" s="300"/>
      <c r="P67" s="299" t="str">
        <f>IF('Fun Patches'!K18="A","E","")</f>
        <v/>
      </c>
      <c r="Q67" s="300"/>
      <c r="R67" s="299" t="str">
        <f>IF('Fun Patches'!L18="A","E","")</f>
        <v/>
      </c>
      <c r="S67" s="300"/>
      <c r="T67" s="299" t="str">
        <f>IF('Fun Patches'!M18="A","E","")</f>
        <v/>
      </c>
      <c r="U67" s="300"/>
      <c r="V67" s="299" t="str">
        <f>IF('Fun Patches'!N18="A","E","")</f>
        <v/>
      </c>
      <c r="W67" s="300"/>
      <c r="X67" s="299" t="str">
        <f>IF('Fun Patches'!O18="A","E","")</f>
        <v/>
      </c>
      <c r="Y67" s="300"/>
      <c r="Z67" s="299" t="str">
        <f>IF('Fun Patches'!P18="A","E","")</f>
        <v/>
      </c>
      <c r="AA67" s="300"/>
      <c r="AB67" s="299" t="str">
        <f>IF('Fun Patches'!Q18="A","E","")</f>
        <v/>
      </c>
      <c r="AC67" s="300"/>
      <c r="AD67" s="299" t="str">
        <f>IF('Fun Patches'!R18="A","E","")</f>
        <v/>
      </c>
      <c r="AE67" s="301"/>
    </row>
    <row r="68" spans="1:31" x14ac:dyDescent="0.2">
      <c r="A68" s="298" t="str">
        <f>'Fun Patches'!C19</f>
        <v>&lt;LIST PATCH HERE&gt;</v>
      </c>
      <c r="B68" s="299" t="str">
        <f>IF('Fun Patches'!D19="A","E","")</f>
        <v/>
      </c>
      <c r="C68" s="300"/>
      <c r="D68" s="299" t="str">
        <f>IF('Fun Patches'!E19="A","E","")</f>
        <v/>
      </c>
      <c r="E68" s="300"/>
      <c r="F68" s="299" t="str">
        <f>IF('Fun Patches'!F19="A","E","")</f>
        <v/>
      </c>
      <c r="G68" s="300"/>
      <c r="H68" s="299" t="str">
        <f>IF('Fun Patches'!G19="A","E","")</f>
        <v/>
      </c>
      <c r="I68" s="300"/>
      <c r="J68" s="299" t="str">
        <f>IF('Fun Patches'!H19="A","E","")</f>
        <v/>
      </c>
      <c r="K68" s="300"/>
      <c r="L68" s="299" t="str">
        <f>IF('Fun Patches'!I19="A","E","")</f>
        <v/>
      </c>
      <c r="M68" s="300"/>
      <c r="N68" s="299" t="str">
        <f>IF('Fun Patches'!J19="A","E","")</f>
        <v/>
      </c>
      <c r="O68" s="300"/>
      <c r="P68" s="299" t="str">
        <f>IF('Fun Patches'!K19="A","E","")</f>
        <v/>
      </c>
      <c r="Q68" s="300"/>
      <c r="R68" s="299" t="str">
        <f>IF('Fun Patches'!L19="A","E","")</f>
        <v/>
      </c>
      <c r="S68" s="300"/>
      <c r="T68" s="299" t="str">
        <f>IF('Fun Patches'!M19="A","E","")</f>
        <v/>
      </c>
      <c r="U68" s="300"/>
      <c r="V68" s="299" t="str">
        <f>IF('Fun Patches'!N19="A","E","")</f>
        <v/>
      </c>
      <c r="W68" s="300"/>
      <c r="X68" s="299" t="str">
        <f>IF('Fun Patches'!O19="A","E","")</f>
        <v/>
      </c>
      <c r="Y68" s="300"/>
      <c r="Z68" s="299" t="str">
        <f>IF('Fun Patches'!P19="A","E","")</f>
        <v/>
      </c>
      <c r="AA68" s="300"/>
      <c r="AB68" s="299" t="str">
        <f>IF('Fun Patches'!Q19="A","E","")</f>
        <v/>
      </c>
      <c r="AC68" s="300"/>
      <c r="AD68" s="299" t="str">
        <f>IF('Fun Patches'!R19="A","E","")</f>
        <v/>
      </c>
      <c r="AE68" s="301"/>
    </row>
    <row r="69" spans="1:31" x14ac:dyDescent="0.2">
      <c r="A69" s="298" t="str">
        <f>'Fun Patches'!C20</f>
        <v>&lt;LIST PATCH HERE&gt;</v>
      </c>
      <c r="B69" s="299" t="str">
        <f>IF('Fun Patches'!D20="A","E","")</f>
        <v/>
      </c>
      <c r="C69" s="300"/>
      <c r="D69" s="299" t="str">
        <f>IF('Fun Patches'!E20="A","E","")</f>
        <v/>
      </c>
      <c r="E69" s="300"/>
      <c r="F69" s="299" t="str">
        <f>IF('Fun Patches'!F20="A","E","")</f>
        <v/>
      </c>
      <c r="G69" s="300"/>
      <c r="H69" s="299" t="str">
        <f>IF('Fun Patches'!G20="A","E","")</f>
        <v/>
      </c>
      <c r="I69" s="300"/>
      <c r="J69" s="299" t="str">
        <f>IF('Fun Patches'!H20="A","E","")</f>
        <v/>
      </c>
      <c r="K69" s="300"/>
      <c r="L69" s="299" t="str">
        <f>IF('Fun Patches'!I20="A","E","")</f>
        <v/>
      </c>
      <c r="M69" s="300"/>
      <c r="N69" s="299" t="str">
        <f>IF('Fun Patches'!J20="A","E","")</f>
        <v/>
      </c>
      <c r="O69" s="300"/>
      <c r="P69" s="299" t="str">
        <f>IF('Fun Patches'!K20="A","E","")</f>
        <v/>
      </c>
      <c r="Q69" s="300"/>
      <c r="R69" s="299" t="str">
        <f>IF('Fun Patches'!L20="A","E","")</f>
        <v/>
      </c>
      <c r="S69" s="300"/>
      <c r="T69" s="299" t="str">
        <f>IF('Fun Patches'!M20="A","E","")</f>
        <v/>
      </c>
      <c r="U69" s="300"/>
      <c r="V69" s="299" t="str">
        <f>IF('Fun Patches'!N20="A","E","")</f>
        <v/>
      </c>
      <c r="W69" s="300"/>
      <c r="X69" s="299" t="str">
        <f>IF('Fun Patches'!O20="A","E","")</f>
        <v/>
      </c>
      <c r="Y69" s="300"/>
      <c r="Z69" s="299" t="str">
        <f>IF('Fun Patches'!P20="A","E","")</f>
        <v/>
      </c>
      <c r="AA69" s="300"/>
      <c r="AB69" s="299" t="str">
        <f>IF('Fun Patches'!Q20="A","E","")</f>
        <v/>
      </c>
      <c r="AC69" s="300"/>
      <c r="AD69" s="299" t="str">
        <f>IF('Fun Patches'!R20="A","E","")</f>
        <v/>
      </c>
      <c r="AE69" s="301"/>
    </row>
    <row r="70" spans="1:31" x14ac:dyDescent="0.2">
      <c r="A70" s="298" t="str">
        <f>'Fun Patches'!C21</f>
        <v>&lt;LIST PATCH HERE&gt;</v>
      </c>
      <c r="B70" s="299" t="str">
        <f>IF('Fun Patches'!D21="A","E","")</f>
        <v/>
      </c>
      <c r="C70" s="300"/>
      <c r="D70" s="299" t="str">
        <f>IF('Fun Patches'!E21="A","E","")</f>
        <v/>
      </c>
      <c r="E70" s="300"/>
      <c r="F70" s="299" t="str">
        <f>IF('Fun Patches'!F21="A","E","")</f>
        <v/>
      </c>
      <c r="G70" s="300"/>
      <c r="H70" s="299" t="str">
        <f>IF('Fun Patches'!G21="A","E","")</f>
        <v/>
      </c>
      <c r="I70" s="300"/>
      <c r="J70" s="299" t="str">
        <f>IF('Fun Patches'!H21="A","E","")</f>
        <v/>
      </c>
      <c r="K70" s="300"/>
      <c r="L70" s="299" t="str">
        <f>IF('Fun Patches'!I21="A","E","")</f>
        <v/>
      </c>
      <c r="M70" s="300"/>
      <c r="N70" s="299" t="str">
        <f>IF('Fun Patches'!J21="A","E","")</f>
        <v/>
      </c>
      <c r="O70" s="300"/>
      <c r="P70" s="299" t="str">
        <f>IF('Fun Patches'!K21="A","E","")</f>
        <v/>
      </c>
      <c r="Q70" s="300"/>
      <c r="R70" s="299" t="str">
        <f>IF('Fun Patches'!L21="A","E","")</f>
        <v/>
      </c>
      <c r="S70" s="300"/>
      <c r="T70" s="299" t="str">
        <f>IF('Fun Patches'!M21="A","E","")</f>
        <v/>
      </c>
      <c r="U70" s="300"/>
      <c r="V70" s="299" t="str">
        <f>IF('Fun Patches'!N21="A","E","")</f>
        <v/>
      </c>
      <c r="W70" s="300"/>
      <c r="X70" s="299" t="str">
        <f>IF('Fun Patches'!O21="A","E","")</f>
        <v/>
      </c>
      <c r="Y70" s="300"/>
      <c r="Z70" s="299" t="str">
        <f>IF('Fun Patches'!P21="A","E","")</f>
        <v/>
      </c>
      <c r="AA70" s="300"/>
      <c r="AB70" s="299" t="str">
        <f>IF('Fun Patches'!Q21="A","E","")</f>
        <v/>
      </c>
      <c r="AC70" s="300"/>
      <c r="AD70" s="299" t="str">
        <f>IF('Fun Patches'!R21="A","E","")</f>
        <v/>
      </c>
      <c r="AE70" s="301"/>
    </row>
    <row r="71" spans="1:31" x14ac:dyDescent="0.2">
      <c r="A71" s="298" t="str">
        <f>'Fun Patches'!C22</f>
        <v>&lt;LIST PATCH HERE&gt;</v>
      </c>
      <c r="B71" s="299" t="str">
        <f>IF('Fun Patches'!D22="A","E","")</f>
        <v/>
      </c>
      <c r="C71" s="300"/>
      <c r="D71" s="299" t="str">
        <f>IF('Fun Patches'!E22="A","E","")</f>
        <v/>
      </c>
      <c r="E71" s="300"/>
      <c r="F71" s="299" t="str">
        <f>IF('Fun Patches'!F22="A","E","")</f>
        <v/>
      </c>
      <c r="G71" s="300"/>
      <c r="H71" s="299" t="str">
        <f>IF('Fun Patches'!G22="A","E","")</f>
        <v/>
      </c>
      <c r="I71" s="300"/>
      <c r="J71" s="299" t="str">
        <f>IF('Fun Patches'!H22="A","E","")</f>
        <v/>
      </c>
      <c r="K71" s="300"/>
      <c r="L71" s="299" t="str">
        <f>IF('Fun Patches'!I22="A","E","")</f>
        <v/>
      </c>
      <c r="M71" s="300"/>
      <c r="N71" s="299" t="str">
        <f>IF('Fun Patches'!J22="A","E","")</f>
        <v/>
      </c>
      <c r="O71" s="300"/>
      <c r="P71" s="299" t="str">
        <f>IF('Fun Patches'!K22="A","E","")</f>
        <v/>
      </c>
      <c r="Q71" s="300"/>
      <c r="R71" s="299" t="str">
        <f>IF('Fun Patches'!L22="A","E","")</f>
        <v/>
      </c>
      <c r="S71" s="300"/>
      <c r="T71" s="299" t="str">
        <f>IF('Fun Patches'!M22="A","E","")</f>
        <v/>
      </c>
      <c r="U71" s="300"/>
      <c r="V71" s="299" t="str">
        <f>IF('Fun Patches'!N22="A","E","")</f>
        <v/>
      </c>
      <c r="W71" s="300"/>
      <c r="X71" s="299" t="str">
        <f>IF('Fun Patches'!O22="A","E","")</f>
        <v/>
      </c>
      <c r="Y71" s="300"/>
      <c r="Z71" s="299" t="str">
        <f>IF('Fun Patches'!P22="A","E","")</f>
        <v/>
      </c>
      <c r="AA71" s="300"/>
      <c r="AB71" s="299" t="str">
        <f>IF('Fun Patches'!Q22="A","E","")</f>
        <v/>
      </c>
      <c r="AC71" s="300"/>
      <c r="AD71" s="299" t="str">
        <f>IF('Fun Patches'!R22="A","E","")</f>
        <v/>
      </c>
      <c r="AE71" s="301"/>
    </row>
    <row r="72" spans="1:31" x14ac:dyDescent="0.2">
      <c r="A72" s="298" t="str">
        <f>'Fun Patches'!C23</f>
        <v>&lt;LIST PATCH HERE&gt;</v>
      </c>
      <c r="B72" s="299" t="str">
        <f>IF('Fun Patches'!D23="A","E","")</f>
        <v/>
      </c>
      <c r="C72" s="300"/>
      <c r="D72" s="299" t="str">
        <f>IF('Fun Patches'!E23="A","E","")</f>
        <v/>
      </c>
      <c r="E72" s="300"/>
      <c r="F72" s="299" t="str">
        <f>IF('Fun Patches'!F23="A","E","")</f>
        <v/>
      </c>
      <c r="G72" s="300"/>
      <c r="H72" s="299" t="str">
        <f>IF('Fun Patches'!G23="A","E","")</f>
        <v/>
      </c>
      <c r="I72" s="300"/>
      <c r="J72" s="299" t="str">
        <f>IF('Fun Patches'!H23="A","E","")</f>
        <v/>
      </c>
      <c r="K72" s="300"/>
      <c r="L72" s="299" t="str">
        <f>IF('Fun Patches'!I23="A","E","")</f>
        <v/>
      </c>
      <c r="M72" s="300"/>
      <c r="N72" s="299" t="str">
        <f>IF('Fun Patches'!J23="A","E","")</f>
        <v/>
      </c>
      <c r="O72" s="300"/>
      <c r="P72" s="299" t="str">
        <f>IF('Fun Patches'!K23="A","E","")</f>
        <v/>
      </c>
      <c r="Q72" s="300"/>
      <c r="R72" s="299" t="str">
        <f>IF('Fun Patches'!L23="A","E","")</f>
        <v/>
      </c>
      <c r="S72" s="300"/>
      <c r="T72" s="299" t="str">
        <f>IF('Fun Patches'!M23="A","E","")</f>
        <v/>
      </c>
      <c r="U72" s="300"/>
      <c r="V72" s="299" t="str">
        <f>IF('Fun Patches'!N23="A","E","")</f>
        <v/>
      </c>
      <c r="W72" s="300"/>
      <c r="X72" s="299" t="str">
        <f>IF('Fun Patches'!O23="A","E","")</f>
        <v/>
      </c>
      <c r="Y72" s="300"/>
      <c r="Z72" s="299" t="str">
        <f>IF('Fun Patches'!P23="A","E","")</f>
        <v/>
      </c>
      <c r="AA72" s="300"/>
      <c r="AB72" s="299" t="str">
        <f>IF('Fun Patches'!Q23="A","E","")</f>
        <v/>
      </c>
      <c r="AC72" s="300"/>
      <c r="AD72" s="299" t="str">
        <f>IF('Fun Patches'!R23="A","E","")</f>
        <v/>
      </c>
      <c r="AE72" s="301"/>
    </row>
    <row r="73" spans="1:31" x14ac:dyDescent="0.2">
      <c r="A73" s="298" t="str">
        <f>'Fun Patches'!C24</f>
        <v>&lt;LIST PATCH HERE&gt;</v>
      </c>
      <c r="B73" s="299" t="str">
        <f>IF('Fun Patches'!D24="A","E","")</f>
        <v/>
      </c>
      <c r="C73" s="300"/>
      <c r="D73" s="299" t="str">
        <f>IF('Fun Patches'!E24="A","E","")</f>
        <v/>
      </c>
      <c r="E73" s="300"/>
      <c r="F73" s="299" t="str">
        <f>IF('Fun Patches'!F24="A","E","")</f>
        <v/>
      </c>
      <c r="G73" s="300"/>
      <c r="H73" s="299" t="str">
        <f>IF('Fun Patches'!G24="A","E","")</f>
        <v/>
      </c>
      <c r="I73" s="300"/>
      <c r="J73" s="299" t="str">
        <f>IF('Fun Patches'!H24="A","E","")</f>
        <v/>
      </c>
      <c r="K73" s="300"/>
      <c r="L73" s="299" t="str">
        <f>IF('Fun Patches'!I24="A","E","")</f>
        <v/>
      </c>
      <c r="M73" s="300"/>
      <c r="N73" s="299" t="str">
        <f>IF('Fun Patches'!J24="A","E","")</f>
        <v/>
      </c>
      <c r="O73" s="300"/>
      <c r="P73" s="299" t="str">
        <f>IF('Fun Patches'!K24="A","E","")</f>
        <v/>
      </c>
      <c r="Q73" s="300"/>
      <c r="R73" s="299" t="str">
        <f>IF('Fun Patches'!L24="A","E","")</f>
        <v/>
      </c>
      <c r="S73" s="300"/>
      <c r="T73" s="299" t="str">
        <f>IF('Fun Patches'!M24="A","E","")</f>
        <v/>
      </c>
      <c r="U73" s="300"/>
      <c r="V73" s="299" t="str">
        <f>IF('Fun Patches'!N24="A","E","")</f>
        <v/>
      </c>
      <c r="W73" s="300"/>
      <c r="X73" s="299" t="str">
        <f>IF('Fun Patches'!O24="A","E","")</f>
        <v/>
      </c>
      <c r="Y73" s="300"/>
      <c r="Z73" s="299" t="str">
        <f>IF('Fun Patches'!P24="A","E","")</f>
        <v/>
      </c>
      <c r="AA73" s="300"/>
      <c r="AB73" s="299" t="str">
        <f>IF('Fun Patches'!Q24="A","E","")</f>
        <v/>
      </c>
      <c r="AC73" s="300"/>
      <c r="AD73" s="299" t="str">
        <f>IF('Fun Patches'!R24="A","E","")</f>
        <v/>
      </c>
      <c r="AE73" s="301"/>
    </row>
    <row r="74" spans="1:31" x14ac:dyDescent="0.2">
      <c r="A74" s="298" t="str">
        <f>'Fun Patches'!C25</f>
        <v>&lt;LIST PATCH HERE&gt;</v>
      </c>
      <c r="B74" s="299" t="str">
        <f>IF('Fun Patches'!D25="A","E","")</f>
        <v/>
      </c>
      <c r="C74" s="300"/>
      <c r="D74" s="299" t="str">
        <f>IF('Fun Patches'!E25="A","E","")</f>
        <v/>
      </c>
      <c r="E74" s="300"/>
      <c r="F74" s="299" t="str">
        <f>IF('Fun Patches'!F25="A","E","")</f>
        <v/>
      </c>
      <c r="G74" s="300"/>
      <c r="H74" s="299" t="str">
        <f>IF('Fun Patches'!G25="A","E","")</f>
        <v/>
      </c>
      <c r="I74" s="300"/>
      <c r="J74" s="299" t="str">
        <f>IF('Fun Patches'!H25="A","E","")</f>
        <v/>
      </c>
      <c r="K74" s="300"/>
      <c r="L74" s="299" t="str">
        <f>IF('Fun Patches'!I25="A","E","")</f>
        <v/>
      </c>
      <c r="M74" s="300"/>
      <c r="N74" s="299" t="str">
        <f>IF('Fun Patches'!J25="A","E","")</f>
        <v/>
      </c>
      <c r="O74" s="300"/>
      <c r="P74" s="299" t="str">
        <f>IF('Fun Patches'!K25="A","E","")</f>
        <v/>
      </c>
      <c r="Q74" s="300"/>
      <c r="R74" s="299" t="str">
        <f>IF('Fun Patches'!L25="A","E","")</f>
        <v/>
      </c>
      <c r="S74" s="300"/>
      <c r="T74" s="299" t="str">
        <f>IF('Fun Patches'!M25="A","E","")</f>
        <v/>
      </c>
      <c r="U74" s="300"/>
      <c r="V74" s="299" t="str">
        <f>IF('Fun Patches'!N25="A","E","")</f>
        <v/>
      </c>
      <c r="W74" s="300"/>
      <c r="X74" s="299" t="str">
        <f>IF('Fun Patches'!O25="A","E","")</f>
        <v/>
      </c>
      <c r="Y74" s="300"/>
      <c r="Z74" s="299" t="str">
        <f>IF('Fun Patches'!P25="A","E","")</f>
        <v/>
      </c>
      <c r="AA74" s="300"/>
      <c r="AB74" s="299" t="str">
        <f>IF('Fun Patches'!Q25="A","E","")</f>
        <v/>
      </c>
      <c r="AC74" s="300"/>
      <c r="AD74" s="299" t="str">
        <f>IF('Fun Patches'!R25="A","E","")</f>
        <v/>
      </c>
      <c r="AE74" s="301"/>
    </row>
    <row r="75" spans="1:31" x14ac:dyDescent="0.2">
      <c r="A75" s="298" t="str">
        <f>'Fun Patches'!C26</f>
        <v>&lt;LIST PATCH HERE&gt;</v>
      </c>
      <c r="B75" s="299" t="str">
        <f>IF('Fun Patches'!D26="A","E","")</f>
        <v/>
      </c>
      <c r="C75" s="300"/>
      <c r="D75" s="299" t="str">
        <f>IF('Fun Patches'!E26="A","E","")</f>
        <v/>
      </c>
      <c r="E75" s="300"/>
      <c r="F75" s="299" t="str">
        <f>IF('Fun Patches'!F26="A","E","")</f>
        <v/>
      </c>
      <c r="G75" s="300"/>
      <c r="H75" s="299" t="str">
        <f>IF('Fun Patches'!G26="A","E","")</f>
        <v/>
      </c>
      <c r="I75" s="300"/>
      <c r="J75" s="299" t="str">
        <f>IF('Fun Patches'!H26="A","E","")</f>
        <v/>
      </c>
      <c r="K75" s="300"/>
      <c r="L75" s="299" t="str">
        <f>IF('Fun Patches'!I26="A","E","")</f>
        <v/>
      </c>
      <c r="M75" s="300"/>
      <c r="N75" s="299" t="str">
        <f>IF('Fun Patches'!J26="A","E","")</f>
        <v/>
      </c>
      <c r="O75" s="300"/>
      <c r="P75" s="299" t="str">
        <f>IF('Fun Patches'!K26="A","E","")</f>
        <v/>
      </c>
      <c r="Q75" s="300"/>
      <c r="R75" s="299" t="str">
        <f>IF('Fun Patches'!L26="A","E","")</f>
        <v/>
      </c>
      <c r="S75" s="300"/>
      <c r="T75" s="299" t="str">
        <f>IF('Fun Patches'!M26="A","E","")</f>
        <v/>
      </c>
      <c r="U75" s="300"/>
      <c r="V75" s="299" t="str">
        <f>IF('Fun Patches'!N26="A","E","")</f>
        <v/>
      </c>
      <c r="W75" s="300"/>
      <c r="X75" s="299" t="str">
        <f>IF('Fun Patches'!O26="A","E","")</f>
        <v/>
      </c>
      <c r="Y75" s="300"/>
      <c r="Z75" s="299" t="str">
        <f>IF('Fun Patches'!P26="A","E","")</f>
        <v/>
      </c>
      <c r="AA75" s="300"/>
      <c r="AB75" s="299" t="str">
        <f>IF('Fun Patches'!Q26="A","E","")</f>
        <v/>
      </c>
      <c r="AC75" s="300"/>
      <c r="AD75" s="299" t="str">
        <f>IF('Fun Patches'!R26="A","E","")</f>
        <v/>
      </c>
      <c r="AE75" s="301"/>
    </row>
    <row r="76" spans="1:31" x14ac:dyDescent="0.2">
      <c r="A76" s="298" t="str">
        <f>'Fun Patches'!C27</f>
        <v>&lt;LIST PATCH HERE&gt;</v>
      </c>
      <c r="B76" s="299" t="str">
        <f>IF('Fun Patches'!D27="A","E","")</f>
        <v/>
      </c>
      <c r="C76" s="300"/>
      <c r="D76" s="299" t="str">
        <f>IF('Fun Patches'!E27="A","E","")</f>
        <v/>
      </c>
      <c r="E76" s="300"/>
      <c r="F76" s="299" t="str">
        <f>IF('Fun Patches'!F27="A","E","")</f>
        <v/>
      </c>
      <c r="G76" s="300"/>
      <c r="H76" s="299" t="str">
        <f>IF('Fun Patches'!G27="A","E","")</f>
        <v/>
      </c>
      <c r="I76" s="300"/>
      <c r="J76" s="299" t="str">
        <f>IF('Fun Patches'!H27="A","E","")</f>
        <v/>
      </c>
      <c r="K76" s="300"/>
      <c r="L76" s="299" t="str">
        <f>IF('Fun Patches'!I27="A","E","")</f>
        <v/>
      </c>
      <c r="M76" s="300"/>
      <c r="N76" s="299" t="str">
        <f>IF('Fun Patches'!J27="A","E","")</f>
        <v/>
      </c>
      <c r="O76" s="300"/>
      <c r="P76" s="299" t="str">
        <f>IF('Fun Patches'!K27="A","E","")</f>
        <v/>
      </c>
      <c r="Q76" s="300"/>
      <c r="R76" s="299" t="str">
        <f>IF('Fun Patches'!L27="A","E","")</f>
        <v/>
      </c>
      <c r="S76" s="300"/>
      <c r="T76" s="299" t="str">
        <f>IF('Fun Patches'!M27="A","E","")</f>
        <v/>
      </c>
      <c r="U76" s="300"/>
      <c r="V76" s="299" t="str">
        <f>IF('Fun Patches'!N27="A","E","")</f>
        <v/>
      </c>
      <c r="W76" s="300"/>
      <c r="X76" s="299" t="str">
        <f>IF('Fun Patches'!O27="A","E","")</f>
        <v/>
      </c>
      <c r="Y76" s="300"/>
      <c r="Z76" s="299" t="str">
        <f>IF('Fun Patches'!P27="A","E","")</f>
        <v/>
      </c>
      <c r="AA76" s="300"/>
      <c r="AB76" s="299" t="str">
        <f>IF('Fun Patches'!Q27="A","E","")</f>
        <v/>
      </c>
      <c r="AC76" s="300"/>
      <c r="AD76" s="299" t="str">
        <f>IF('Fun Patches'!R27="A","E","")</f>
        <v/>
      </c>
      <c r="AE76" s="301"/>
    </row>
    <row r="77" spans="1:31" x14ac:dyDescent="0.2">
      <c r="A77" s="298" t="str">
        <f>'Fun Patches'!C28</f>
        <v>&lt;LIST PATCH HERE&gt;</v>
      </c>
      <c r="B77" s="299" t="str">
        <f>IF('Fun Patches'!D28="A","E","")</f>
        <v/>
      </c>
      <c r="C77" s="300"/>
      <c r="D77" s="299" t="str">
        <f>IF('Fun Patches'!E28="A","E","")</f>
        <v/>
      </c>
      <c r="E77" s="300"/>
      <c r="F77" s="299" t="str">
        <f>IF('Fun Patches'!F28="A","E","")</f>
        <v/>
      </c>
      <c r="G77" s="300"/>
      <c r="H77" s="299" t="str">
        <f>IF('Fun Patches'!G28="A","E","")</f>
        <v/>
      </c>
      <c r="I77" s="300"/>
      <c r="J77" s="299" t="str">
        <f>IF('Fun Patches'!H28="A","E","")</f>
        <v/>
      </c>
      <c r="K77" s="300"/>
      <c r="L77" s="299" t="str">
        <f>IF('Fun Patches'!I28="A","E","")</f>
        <v/>
      </c>
      <c r="M77" s="300"/>
      <c r="N77" s="299" t="str">
        <f>IF('Fun Patches'!J28="A","E","")</f>
        <v/>
      </c>
      <c r="O77" s="300"/>
      <c r="P77" s="299" t="str">
        <f>IF('Fun Patches'!K28="A","E","")</f>
        <v/>
      </c>
      <c r="Q77" s="300"/>
      <c r="R77" s="299" t="str">
        <f>IF('Fun Patches'!L28="A","E","")</f>
        <v/>
      </c>
      <c r="S77" s="300"/>
      <c r="T77" s="299" t="str">
        <f>IF('Fun Patches'!M28="A","E","")</f>
        <v/>
      </c>
      <c r="U77" s="300"/>
      <c r="V77" s="299" t="str">
        <f>IF('Fun Patches'!N28="A","E","")</f>
        <v/>
      </c>
      <c r="W77" s="300"/>
      <c r="X77" s="299" t="str">
        <f>IF('Fun Patches'!O28="A","E","")</f>
        <v/>
      </c>
      <c r="Y77" s="300"/>
      <c r="Z77" s="299" t="str">
        <f>IF('Fun Patches'!P28="A","E","")</f>
        <v/>
      </c>
      <c r="AA77" s="300"/>
      <c r="AB77" s="299" t="str">
        <f>IF('Fun Patches'!Q28="A","E","")</f>
        <v/>
      </c>
      <c r="AC77" s="300"/>
      <c r="AD77" s="299" t="str">
        <f>IF('Fun Patches'!R28="A","E","")</f>
        <v/>
      </c>
      <c r="AE77" s="301"/>
    </row>
    <row r="78" spans="1:31" x14ac:dyDescent="0.2">
      <c r="A78" s="298" t="str">
        <f>'Fun Patches'!C29</f>
        <v>&lt;LIST PATCH HERE&gt;</v>
      </c>
      <c r="B78" s="299" t="str">
        <f>IF('Fun Patches'!D29="A","E","")</f>
        <v/>
      </c>
      <c r="C78" s="300"/>
      <c r="D78" s="299" t="str">
        <f>IF('Fun Patches'!E29="A","E","")</f>
        <v/>
      </c>
      <c r="E78" s="300"/>
      <c r="F78" s="299" t="str">
        <f>IF('Fun Patches'!F29="A","E","")</f>
        <v/>
      </c>
      <c r="G78" s="300"/>
      <c r="H78" s="299" t="str">
        <f>IF('Fun Patches'!G29="A","E","")</f>
        <v/>
      </c>
      <c r="I78" s="300"/>
      <c r="J78" s="299" t="str">
        <f>IF('Fun Patches'!H29="A","E","")</f>
        <v/>
      </c>
      <c r="K78" s="300"/>
      <c r="L78" s="299" t="str">
        <f>IF('Fun Patches'!I29="A","E","")</f>
        <v/>
      </c>
      <c r="M78" s="300"/>
      <c r="N78" s="299" t="str">
        <f>IF('Fun Patches'!J29="A","E","")</f>
        <v/>
      </c>
      <c r="O78" s="300"/>
      <c r="P78" s="299" t="str">
        <f>IF('Fun Patches'!K29="A","E","")</f>
        <v/>
      </c>
      <c r="Q78" s="300"/>
      <c r="R78" s="299" t="str">
        <f>IF('Fun Patches'!L29="A","E","")</f>
        <v/>
      </c>
      <c r="S78" s="300"/>
      <c r="T78" s="299" t="str">
        <f>IF('Fun Patches'!M29="A","E","")</f>
        <v/>
      </c>
      <c r="U78" s="300"/>
      <c r="V78" s="299" t="str">
        <f>IF('Fun Patches'!N29="A","E","")</f>
        <v/>
      </c>
      <c r="W78" s="300"/>
      <c r="X78" s="299" t="str">
        <f>IF('Fun Patches'!O29="A","E","")</f>
        <v/>
      </c>
      <c r="Y78" s="300"/>
      <c r="Z78" s="299" t="str">
        <f>IF('Fun Patches'!P29="A","E","")</f>
        <v/>
      </c>
      <c r="AA78" s="300"/>
      <c r="AB78" s="299" t="str">
        <f>IF('Fun Patches'!Q29="A","E","")</f>
        <v/>
      </c>
      <c r="AC78" s="300"/>
      <c r="AD78" s="299" t="str">
        <f>IF('Fun Patches'!R29="A","E","")</f>
        <v/>
      </c>
      <c r="AE78" s="301"/>
    </row>
    <row r="79" spans="1:31" x14ac:dyDescent="0.2">
      <c r="A79" s="298" t="str">
        <f>'Fun Patches'!C30</f>
        <v>&lt;LIST PATCH HERE&gt;</v>
      </c>
      <c r="B79" s="299" t="str">
        <f>IF('Fun Patches'!D30="A","E","")</f>
        <v/>
      </c>
      <c r="C79" s="300"/>
      <c r="D79" s="299" t="str">
        <f>IF('Fun Patches'!E30="A","E","")</f>
        <v/>
      </c>
      <c r="E79" s="300"/>
      <c r="F79" s="299" t="str">
        <f>IF('Fun Patches'!F30="A","E","")</f>
        <v/>
      </c>
      <c r="G79" s="300"/>
      <c r="H79" s="299" t="str">
        <f>IF('Fun Patches'!G30="A","E","")</f>
        <v/>
      </c>
      <c r="I79" s="300"/>
      <c r="J79" s="299" t="str">
        <f>IF('Fun Patches'!H30="A","E","")</f>
        <v/>
      </c>
      <c r="K79" s="300"/>
      <c r="L79" s="299" t="str">
        <f>IF('Fun Patches'!I30="A","E","")</f>
        <v/>
      </c>
      <c r="M79" s="300"/>
      <c r="N79" s="299" t="str">
        <f>IF('Fun Patches'!J30="A","E","")</f>
        <v/>
      </c>
      <c r="O79" s="300"/>
      <c r="P79" s="299" t="str">
        <f>IF('Fun Patches'!K30="A","E","")</f>
        <v/>
      </c>
      <c r="Q79" s="300"/>
      <c r="R79" s="299" t="str">
        <f>IF('Fun Patches'!L30="A","E","")</f>
        <v/>
      </c>
      <c r="S79" s="300"/>
      <c r="T79" s="299" t="str">
        <f>IF('Fun Patches'!M30="A","E","")</f>
        <v/>
      </c>
      <c r="U79" s="300"/>
      <c r="V79" s="299" t="str">
        <f>IF('Fun Patches'!N30="A","E","")</f>
        <v/>
      </c>
      <c r="W79" s="300"/>
      <c r="X79" s="299" t="str">
        <f>IF('Fun Patches'!O30="A","E","")</f>
        <v/>
      </c>
      <c r="Y79" s="300"/>
      <c r="Z79" s="299" t="str">
        <f>IF('Fun Patches'!P30="A","E","")</f>
        <v/>
      </c>
      <c r="AA79" s="300"/>
      <c r="AB79" s="299" t="str">
        <f>IF('Fun Patches'!Q30="A","E","")</f>
        <v/>
      </c>
      <c r="AC79" s="300"/>
      <c r="AD79" s="299" t="str">
        <f>IF('Fun Patches'!R30="A","E","")</f>
        <v/>
      </c>
      <c r="AE79" s="301"/>
    </row>
    <row r="80" spans="1:31" x14ac:dyDescent="0.2">
      <c r="A80" s="298" t="str">
        <f>'Fun Patches'!C31</f>
        <v>&lt;LIST PATCH HERE&gt;</v>
      </c>
      <c r="B80" s="299" t="str">
        <f>IF('Fun Patches'!D31="A","E","")</f>
        <v/>
      </c>
      <c r="C80" s="300"/>
      <c r="D80" s="299" t="str">
        <f>IF('Fun Patches'!E31="A","E","")</f>
        <v/>
      </c>
      <c r="E80" s="300"/>
      <c r="F80" s="299" t="str">
        <f>IF('Fun Patches'!F31="A","E","")</f>
        <v/>
      </c>
      <c r="G80" s="300"/>
      <c r="H80" s="299" t="str">
        <f>IF('Fun Patches'!G31="A","E","")</f>
        <v/>
      </c>
      <c r="I80" s="300"/>
      <c r="J80" s="299" t="str">
        <f>IF('Fun Patches'!H31="A","E","")</f>
        <v/>
      </c>
      <c r="K80" s="300"/>
      <c r="L80" s="299" t="str">
        <f>IF('Fun Patches'!I31="A","E","")</f>
        <v/>
      </c>
      <c r="M80" s="300"/>
      <c r="N80" s="299" t="str">
        <f>IF('Fun Patches'!J31="A","E","")</f>
        <v/>
      </c>
      <c r="O80" s="300"/>
      <c r="P80" s="299" t="str">
        <f>IF('Fun Patches'!K31="A","E","")</f>
        <v/>
      </c>
      <c r="Q80" s="300"/>
      <c r="R80" s="299" t="str">
        <f>IF('Fun Patches'!L31="A","E","")</f>
        <v/>
      </c>
      <c r="S80" s="300"/>
      <c r="T80" s="299" t="str">
        <f>IF('Fun Patches'!M31="A","E","")</f>
        <v/>
      </c>
      <c r="U80" s="300"/>
      <c r="V80" s="299" t="str">
        <f>IF('Fun Patches'!N31="A","E","")</f>
        <v/>
      </c>
      <c r="W80" s="300"/>
      <c r="X80" s="299" t="str">
        <f>IF('Fun Patches'!O31="A","E","")</f>
        <v/>
      </c>
      <c r="Y80" s="300"/>
      <c r="Z80" s="299" t="str">
        <f>IF('Fun Patches'!P31="A","E","")</f>
        <v/>
      </c>
      <c r="AA80" s="300"/>
      <c r="AB80" s="299" t="str">
        <f>IF('Fun Patches'!Q31="A","E","")</f>
        <v/>
      </c>
      <c r="AC80" s="300"/>
      <c r="AD80" s="299" t="str">
        <f>IF('Fun Patches'!R31="A","E","")</f>
        <v/>
      </c>
      <c r="AE80" s="301"/>
    </row>
    <row r="81" spans="1:31" x14ac:dyDescent="0.2">
      <c r="A81" s="298" t="str">
        <f>'Fun Patches'!C32</f>
        <v>&lt;LIST PATCH HERE&gt;</v>
      </c>
      <c r="B81" s="299" t="str">
        <f>IF('Fun Patches'!D32="A","E","")</f>
        <v/>
      </c>
      <c r="C81" s="300"/>
      <c r="D81" s="299" t="str">
        <f>IF('Fun Patches'!E32="A","E","")</f>
        <v/>
      </c>
      <c r="E81" s="300"/>
      <c r="F81" s="299" t="str">
        <f>IF('Fun Patches'!F32="A","E","")</f>
        <v/>
      </c>
      <c r="G81" s="300"/>
      <c r="H81" s="299" t="str">
        <f>IF('Fun Patches'!G32="A","E","")</f>
        <v/>
      </c>
      <c r="I81" s="300"/>
      <c r="J81" s="299" t="str">
        <f>IF('Fun Patches'!H32="A","E","")</f>
        <v/>
      </c>
      <c r="K81" s="300"/>
      <c r="L81" s="299" t="str">
        <f>IF('Fun Patches'!I32="A","E","")</f>
        <v/>
      </c>
      <c r="M81" s="300"/>
      <c r="N81" s="299" t="str">
        <f>IF('Fun Patches'!J32="A","E","")</f>
        <v/>
      </c>
      <c r="O81" s="300"/>
      <c r="P81" s="299" t="str">
        <f>IF('Fun Patches'!K32="A","E","")</f>
        <v/>
      </c>
      <c r="Q81" s="300"/>
      <c r="R81" s="299" t="str">
        <f>IF('Fun Patches'!L32="A","E","")</f>
        <v/>
      </c>
      <c r="S81" s="300"/>
      <c r="T81" s="299" t="str">
        <f>IF('Fun Patches'!M32="A","E","")</f>
        <v/>
      </c>
      <c r="U81" s="300"/>
      <c r="V81" s="299" t="str">
        <f>IF('Fun Patches'!N32="A","E","")</f>
        <v/>
      </c>
      <c r="W81" s="300"/>
      <c r="X81" s="299" t="str">
        <f>IF('Fun Patches'!O32="A","E","")</f>
        <v/>
      </c>
      <c r="Y81" s="300"/>
      <c r="Z81" s="299" t="str">
        <f>IF('Fun Patches'!P32="A","E","")</f>
        <v/>
      </c>
      <c r="AA81" s="300"/>
      <c r="AB81" s="299" t="str">
        <f>IF('Fun Patches'!Q32="A","E","")</f>
        <v/>
      </c>
      <c r="AC81" s="300"/>
      <c r="AD81" s="299" t="str">
        <f>IF('Fun Patches'!R32="A","E","")</f>
        <v/>
      </c>
      <c r="AE81" s="301"/>
    </row>
    <row r="82" spans="1:31" x14ac:dyDescent="0.2">
      <c r="A82" s="298" t="str">
        <f>'Fun Patches'!C33</f>
        <v>&lt;LIST PATCH HERE&gt;</v>
      </c>
      <c r="B82" s="299" t="str">
        <f>IF('Fun Patches'!D33="A","E","")</f>
        <v/>
      </c>
      <c r="C82" s="300"/>
      <c r="D82" s="299" t="str">
        <f>IF('Fun Patches'!E33="A","E","")</f>
        <v/>
      </c>
      <c r="E82" s="300"/>
      <c r="F82" s="299" t="str">
        <f>IF('Fun Patches'!F33="A","E","")</f>
        <v/>
      </c>
      <c r="G82" s="300"/>
      <c r="H82" s="299" t="str">
        <f>IF('Fun Patches'!G33="A","E","")</f>
        <v/>
      </c>
      <c r="I82" s="300"/>
      <c r="J82" s="299" t="str">
        <f>IF('Fun Patches'!H33="A","E","")</f>
        <v/>
      </c>
      <c r="K82" s="300"/>
      <c r="L82" s="299" t="str">
        <f>IF('Fun Patches'!I33="A","E","")</f>
        <v/>
      </c>
      <c r="M82" s="300"/>
      <c r="N82" s="299" t="str">
        <f>IF('Fun Patches'!J33="A","E","")</f>
        <v/>
      </c>
      <c r="O82" s="300"/>
      <c r="P82" s="299" t="str">
        <f>IF('Fun Patches'!K33="A","E","")</f>
        <v/>
      </c>
      <c r="Q82" s="300"/>
      <c r="R82" s="299" t="str">
        <f>IF('Fun Patches'!L33="A","E","")</f>
        <v/>
      </c>
      <c r="S82" s="300"/>
      <c r="T82" s="299" t="str">
        <f>IF('Fun Patches'!M33="A","E","")</f>
        <v/>
      </c>
      <c r="U82" s="300"/>
      <c r="V82" s="299" t="str">
        <f>IF('Fun Patches'!N33="A","E","")</f>
        <v/>
      </c>
      <c r="W82" s="300"/>
      <c r="X82" s="299" t="str">
        <f>IF('Fun Patches'!O33="A","E","")</f>
        <v/>
      </c>
      <c r="Y82" s="300"/>
      <c r="Z82" s="299" t="str">
        <f>IF('Fun Patches'!P33="A","E","")</f>
        <v/>
      </c>
      <c r="AA82" s="300"/>
      <c r="AB82" s="299" t="str">
        <f>IF('Fun Patches'!Q33="A","E","")</f>
        <v/>
      </c>
      <c r="AC82" s="300"/>
      <c r="AD82" s="299" t="str">
        <f>IF('Fun Patches'!R33="A","E","")</f>
        <v/>
      </c>
      <c r="AE82" s="301"/>
    </row>
    <row r="83" spans="1:31" x14ac:dyDescent="0.2">
      <c r="A83" s="298" t="str">
        <f>'Fun Patches'!C34</f>
        <v>&lt;LIST PATCH HERE&gt;</v>
      </c>
      <c r="B83" s="299" t="str">
        <f>IF('Fun Patches'!D34="A","E","")</f>
        <v/>
      </c>
      <c r="C83" s="300"/>
      <c r="D83" s="299" t="str">
        <f>IF('Fun Patches'!E34="A","E","")</f>
        <v/>
      </c>
      <c r="E83" s="300"/>
      <c r="F83" s="299" t="str">
        <f>IF('Fun Patches'!F34="A","E","")</f>
        <v/>
      </c>
      <c r="G83" s="300"/>
      <c r="H83" s="299" t="str">
        <f>IF('Fun Patches'!G34="A","E","")</f>
        <v/>
      </c>
      <c r="I83" s="300"/>
      <c r="J83" s="299" t="str">
        <f>IF('Fun Patches'!H34="A","E","")</f>
        <v/>
      </c>
      <c r="K83" s="300"/>
      <c r="L83" s="299" t="str">
        <f>IF('Fun Patches'!I34="A","E","")</f>
        <v/>
      </c>
      <c r="M83" s="300"/>
      <c r="N83" s="299" t="str">
        <f>IF('Fun Patches'!J34="A","E","")</f>
        <v/>
      </c>
      <c r="O83" s="300"/>
      <c r="P83" s="299" t="str">
        <f>IF('Fun Patches'!K34="A","E","")</f>
        <v/>
      </c>
      <c r="Q83" s="300"/>
      <c r="R83" s="299" t="str">
        <f>IF('Fun Patches'!L34="A","E","")</f>
        <v/>
      </c>
      <c r="S83" s="300"/>
      <c r="T83" s="299" t="str">
        <f>IF('Fun Patches'!M34="A","E","")</f>
        <v/>
      </c>
      <c r="U83" s="300"/>
      <c r="V83" s="299" t="str">
        <f>IF('Fun Patches'!N34="A","E","")</f>
        <v/>
      </c>
      <c r="W83" s="300"/>
      <c r="X83" s="299" t="str">
        <f>IF('Fun Patches'!O34="A","E","")</f>
        <v/>
      </c>
      <c r="Y83" s="300"/>
      <c r="Z83" s="299" t="str">
        <f>IF('Fun Patches'!P34="A","E","")</f>
        <v/>
      </c>
      <c r="AA83" s="300"/>
      <c r="AB83" s="299" t="str">
        <f>IF('Fun Patches'!Q34="A","E","")</f>
        <v/>
      </c>
      <c r="AC83" s="300"/>
      <c r="AD83" s="299" t="str">
        <f>IF('Fun Patches'!R34="A","E","")</f>
        <v/>
      </c>
      <c r="AE83" s="301"/>
    </row>
    <row r="84" spans="1:31" x14ac:dyDescent="0.2">
      <c r="A84" s="298" t="str">
        <f>'Fun Patches'!C35</f>
        <v>&lt;LIST PATCH HERE&gt;</v>
      </c>
      <c r="B84" s="299" t="str">
        <f>IF('Fun Patches'!D35="A","E","")</f>
        <v/>
      </c>
      <c r="C84" s="300"/>
      <c r="D84" s="299" t="str">
        <f>IF('Fun Patches'!E35="A","E","")</f>
        <v/>
      </c>
      <c r="E84" s="300"/>
      <c r="F84" s="299" t="str">
        <f>IF('Fun Patches'!F35="A","E","")</f>
        <v/>
      </c>
      <c r="G84" s="300"/>
      <c r="H84" s="299" t="str">
        <f>IF('Fun Patches'!G35="A","E","")</f>
        <v/>
      </c>
      <c r="I84" s="300"/>
      <c r="J84" s="299" t="str">
        <f>IF('Fun Patches'!H35="A","E","")</f>
        <v/>
      </c>
      <c r="K84" s="300"/>
      <c r="L84" s="299" t="str">
        <f>IF('Fun Patches'!I35="A","E","")</f>
        <v/>
      </c>
      <c r="M84" s="300"/>
      <c r="N84" s="299" t="str">
        <f>IF('Fun Patches'!J35="A","E","")</f>
        <v/>
      </c>
      <c r="O84" s="300"/>
      <c r="P84" s="299" t="str">
        <f>IF('Fun Patches'!K35="A","E","")</f>
        <v/>
      </c>
      <c r="Q84" s="300"/>
      <c r="R84" s="299" t="str">
        <f>IF('Fun Patches'!L35="A","E","")</f>
        <v/>
      </c>
      <c r="S84" s="300"/>
      <c r="T84" s="299" t="str">
        <f>IF('Fun Patches'!M35="A","E","")</f>
        <v/>
      </c>
      <c r="U84" s="300"/>
      <c r="V84" s="299" t="str">
        <f>IF('Fun Patches'!N35="A","E","")</f>
        <v/>
      </c>
      <c r="W84" s="300"/>
      <c r="X84" s="299" t="str">
        <f>IF('Fun Patches'!O35="A","E","")</f>
        <v/>
      </c>
      <c r="Y84" s="300"/>
      <c r="Z84" s="299" t="str">
        <f>IF('Fun Patches'!P35="A","E","")</f>
        <v/>
      </c>
      <c r="AA84" s="300"/>
      <c r="AB84" s="299" t="str">
        <f>IF('Fun Patches'!Q35="A","E","")</f>
        <v/>
      </c>
      <c r="AC84" s="300"/>
      <c r="AD84" s="299" t="str">
        <f>IF('Fun Patches'!R35="A","E","")</f>
        <v/>
      </c>
      <c r="AE84" s="301"/>
    </row>
    <row r="85" spans="1:31" x14ac:dyDescent="0.2">
      <c r="A85" s="298" t="str">
        <f>'Fun Patches'!C36</f>
        <v>&lt;LIST PATCH HERE&gt;</v>
      </c>
      <c r="B85" s="299" t="str">
        <f>IF('Fun Patches'!D36="A","E","")</f>
        <v/>
      </c>
      <c r="C85" s="300"/>
      <c r="D85" s="299" t="str">
        <f>IF('Fun Patches'!E36="A","E","")</f>
        <v/>
      </c>
      <c r="E85" s="300"/>
      <c r="F85" s="299" t="str">
        <f>IF('Fun Patches'!F36="A","E","")</f>
        <v/>
      </c>
      <c r="G85" s="300"/>
      <c r="H85" s="299" t="str">
        <f>IF('Fun Patches'!G36="A","E","")</f>
        <v/>
      </c>
      <c r="I85" s="300"/>
      <c r="J85" s="299" t="str">
        <f>IF('Fun Patches'!H36="A","E","")</f>
        <v/>
      </c>
      <c r="K85" s="300"/>
      <c r="L85" s="299" t="str">
        <f>IF('Fun Patches'!I36="A","E","")</f>
        <v/>
      </c>
      <c r="M85" s="300"/>
      <c r="N85" s="299" t="str">
        <f>IF('Fun Patches'!J36="A","E","")</f>
        <v/>
      </c>
      <c r="O85" s="300"/>
      <c r="P85" s="299" t="str">
        <f>IF('Fun Patches'!K36="A","E","")</f>
        <v/>
      </c>
      <c r="Q85" s="300"/>
      <c r="R85" s="299" t="str">
        <f>IF('Fun Patches'!L36="A","E","")</f>
        <v/>
      </c>
      <c r="S85" s="300"/>
      <c r="T85" s="299" t="str">
        <f>IF('Fun Patches'!M36="A","E","")</f>
        <v/>
      </c>
      <c r="U85" s="300"/>
      <c r="V85" s="299" t="str">
        <f>IF('Fun Patches'!N36="A","E","")</f>
        <v/>
      </c>
      <c r="W85" s="300"/>
      <c r="X85" s="299" t="str">
        <f>IF('Fun Patches'!O36="A","E","")</f>
        <v/>
      </c>
      <c r="Y85" s="300"/>
      <c r="Z85" s="299" t="str">
        <f>IF('Fun Patches'!P36="A","E","")</f>
        <v/>
      </c>
      <c r="AA85" s="300"/>
      <c r="AB85" s="299" t="str">
        <f>IF('Fun Patches'!Q36="A","E","")</f>
        <v/>
      </c>
      <c r="AC85" s="300"/>
      <c r="AD85" s="299" t="str">
        <f>IF('Fun Patches'!R36="A","E","")</f>
        <v/>
      </c>
      <c r="AE85" s="301"/>
    </row>
    <row r="86" spans="1:31" x14ac:dyDescent="0.2">
      <c r="A86" s="298" t="str">
        <f>'Fun Patches'!C37</f>
        <v>&lt;LIST PATCH HERE&gt;</v>
      </c>
      <c r="B86" s="299" t="str">
        <f>IF('Fun Patches'!D37="A","E","")</f>
        <v/>
      </c>
      <c r="C86" s="300"/>
      <c r="D86" s="299" t="str">
        <f>IF('Fun Patches'!E37="A","E","")</f>
        <v/>
      </c>
      <c r="E86" s="300"/>
      <c r="F86" s="299" t="str">
        <f>IF('Fun Patches'!F37="A","E","")</f>
        <v/>
      </c>
      <c r="G86" s="300"/>
      <c r="H86" s="299" t="str">
        <f>IF('Fun Patches'!G37="A","E","")</f>
        <v/>
      </c>
      <c r="I86" s="300"/>
      <c r="J86" s="299" t="str">
        <f>IF('Fun Patches'!H37="A","E","")</f>
        <v/>
      </c>
      <c r="K86" s="300"/>
      <c r="L86" s="299" t="str">
        <f>IF('Fun Patches'!I37="A","E","")</f>
        <v/>
      </c>
      <c r="M86" s="300"/>
      <c r="N86" s="299" t="str">
        <f>IF('Fun Patches'!J37="A","E","")</f>
        <v/>
      </c>
      <c r="O86" s="300"/>
      <c r="P86" s="299" t="str">
        <f>IF('Fun Patches'!K37="A","E","")</f>
        <v/>
      </c>
      <c r="Q86" s="300"/>
      <c r="R86" s="299" t="str">
        <f>IF('Fun Patches'!L37="A","E","")</f>
        <v/>
      </c>
      <c r="S86" s="300"/>
      <c r="T86" s="299" t="str">
        <f>IF('Fun Patches'!M37="A","E","")</f>
        <v/>
      </c>
      <c r="U86" s="300"/>
      <c r="V86" s="299" t="str">
        <f>IF('Fun Patches'!N37="A","E","")</f>
        <v/>
      </c>
      <c r="W86" s="300"/>
      <c r="X86" s="299" t="str">
        <f>IF('Fun Patches'!O37="A","E","")</f>
        <v/>
      </c>
      <c r="Y86" s="300"/>
      <c r="Z86" s="299" t="str">
        <f>IF('Fun Patches'!P37="A","E","")</f>
        <v/>
      </c>
      <c r="AA86" s="300"/>
      <c r="AB86" s="299" t="str">
        <f>IF('Fun Patches'!Q37="A","E","")</f>
        <v/>
      </c>
      <c r="AC86" s="300"/>
      <c r="AD86" s="299" t="str">
        <f>IF('Fun Patches'!R37="A","E","")</f>
        <v/>
      </c>
      <c r="AE86" s="301"/>
    </row>
    <row r="87" spans="1:31" x14ac:dyDescent="0.2">
      <c r="A87" s="298" t="str">
        <f>'Fun Patches'!C38</f>
        <v>&lt;LIST PATCH HERE&gt;</v>
      </c>
      <c r="B87" s="299" t="str">
        <f>IF('Fun Patches'!D38="A","E","")</f>
        <v/>
      </c>
      <c r="C87" s="300"/>
      <c r="D87" s="299" t="str">
        <f>IF('Fun Patches'!E38="A","E","")</f>
        <v/>
      </c>
      <c r="E87" s="300"/>
      <c r="F87" s="299" t="str">
        <f>IF('Fun Patches'!F38="A","E","")</f>
        <v/>
      </c>
      <c r="G87" s="300"/>
      <c r="H87" s="299" t="str">
        <f>IF('Fun Patches'!G38="A","E","")</f>
        <v/>
      </c>
      <c r="I87" s="300"/>
      <c r="J87" s="299" t="str">
        <f>IF('Fun Patches'!H38="A","E","")</f>
        <v/>
      </c>
      <c r="K87" s="300"/>
      <c r="L87" s="299" t="str">
        <f>IF('Fun Patches'!I38="A","E","")</f>
        <v/>
      </c>
      <c r="M87" s="300"/>
      <c r="N87" s="299" t="str">
        <f>IF('Fun Patches'!J38="A","E","")</f>
        <v/>
      </c>
      <c r="O87" s="300"/>
      <c r="P87" s="299" t="str">
        <f>IF('Fun Patches'!K38="A","E","")</f>
        <v/>
      </c>
      <c r="Q87" s="300"/>
      <c r="R87" s="299" t="str">
        <f>IF('Fun Patches'!L38="A","E","")</f>
        <v/>
      </c>
      <c r="S87" s="300"/>
      <c r="T87" s="299" t="str">
        <f>IF('Fun Patches'!M38="A","E","")</f>
        <v/>
      </c>
      <c r="U87" s="300"/>
      <c r="V87" s="299" t="str">
        <f>IF('Fun Patches'!N38="A","E","")</f>
        <v/>
      </c>
      <c r="W87" s="300"/>
      <c r="X87" s="299" t="str">
        <f>IF('Fun Patches'!O38="A","E","")</f>
        <v/>
      </c>
      <c r="Y87" s="300"/>
      <c r="Z87" s="299" t="str">
        <f>IF('Fun Patches'!P38="A","E","")</f>
        <v/>
      </c>
      <c r="AA87" s="300"/>
      <c r="AB87" s="299" t="str">
        <f>IF('Fun Patches'!Q38="A","E","")</f>
        <v/>
      </c>
      <c r="AC87" s="300"/>
      <c r="AD87" s="299" t="str">
        <f>IF('Fun Patches'!R38="A","E","")</f>
        <v/>
      </c>
      <c r="AE87" s="301"/>
    </row>
  </sheetData>
  <sheetProtection password="9A15" sheet="1" objects="1" scenarios="1" selectLockedCells="1"/>
  <protectedRanges>
    <protectedRange sqref="E21 G21 I21 K21 M21 O21 Q21 S21 U21 W21 Y21 AC21 AE21 AE28 K28 Y28 G28 M28 O28 E28 S28 U28 W28 AC28 Q28 I28 E3:E15 G3:G15 C3:C16 K3:K15 Q3:Q16 W3:W15 AC3:AC16 M3:M16 S3:S15 Y3:Y16 AE3:AE16 I3:I16 O3:O15 U3:U15 AA3:AA16" name="Range1"/>
  </protectedRanges>
  <mergeCells count="15">
    <mergeCell ref="Z1:AA1"/>
    <mergeCell ref="AB1:AC1"/>
    <mergeCell ref="AD1:AE1"/>
    <mergeCell ref="N1:O1"/>
    <mergeCell ref="P1:Q1"/>
    <mergeCell ref="R1:S1"/>
    <mergeCell ref="T1:U1"/>
    <mergeCell ref="V1:W1"/>
    <mergeCell ref="X1:Y1"/>
    <mergeCell ref="L1:M1"/>
    <mergeCell ref="B1:C1"/>
    <mergeCell ref="D1:E1"/>
    <mergeCell ref="F1:G1"/>
    <mergeCell ref="H1:I1"/>
    <mergeCell ref="J1:K1"/>
  </mergeCells>
  <conditionalFormatting sqref="B4:B10 H4:H10 J4:J10 L4:L10 N4:N10 P4:P10 R4:R10 T4:T10 V4:V10 X4:X10 Z4:Z10 AB4:AB10 AD4:AD10 D12 F12 J12 L12 P12 R12 V12 X12 AB12 AD12 B15 D15 F15 H15 J15 L15 N15 P15 R15 T15 V15 X15 Z15 AB15 AD15 B22:B26 D22:D26 F22:F26 H22:H26 J22:J26 L22:L26 N22:N26 P22:P26 R22:R26 T22:T26 V22:V26 X22:X26 Z22:Z26 AB22:AB26 AD22:AD26 D4:D10 F4:F10 B12:B13 H12:H13 N12:N13 T12:T13 Z12:Z13 AD28:AD87 AB28:AB87 Z28:Z87 X28:X87 V28:V87 T28:T87 R28:R87 P28:P87 N28:N87 L28:L87 B28:B87 D28:D87 F28:F87 J28:J87 H28:H87">
    <cfRule type="expression" dxfId="44" priority="8" stopIfTrue="1">
      <formula>IF(B4="E",IF(C4="",1,0),0)</formula>
    </cfRule>
  </conditionalFormatting>
  <conditionalFormatting sqref="B16">
    <cfRule type="expression" dxfId="43" priority="6" stopIfTrue="1">
      <formula>IF(B16="E",IF(C16="",1,0),0)</formula>
    </cfRule>
  </conditionalFormatting>
  <conditionalFormatting sqref="B27 D27 F27 H27 J27 L27 N27 P27 R27 T27 V27 X27 Z27 AB27 AD27">
    <cfRule type="expression" dxfId="42" priority="5" stopIfTrue="1">
      <formula>IF(B27="E",IF(C27="",1,0),0)</formula>
    </cfRule>
  </conditionalFormatting>
  <conditionalFormatting sqref="D13 J13 P13 V13 AB13">
    <cfRule type="expression" dxfId="41" priority="4" stopIfTrue="1">
      <formula>IF(D13="E",IF(E13="",1,0),0)</formula>
    </cfRule>
  </conditionalFormatting>
  <conditionalFormatting sqref="F13 L13 R13 X13 AD13">
    <cfRule type="expression" dxfId="40" priority="3" stopIfTrue="1">
      <formula>IF(F13="E",IF(G13="",1,0),0)</formula>
    </cfRule>
  </conditionalFormatting>
  <conditionalFormatting sqref="N16">
    <cfRule type="expression" dxfId="39" priority="9" stopIfTrue="1">
      <formula>IF(N16="E",IF(I16="",1,0),0)</formula>
    </cfRule>
  </conditionalFormatting>
  <conditionalFormatting sqref="H16 L16">
    <cfRule type="expression" dxfId="38" priority="10" stopIfTrue="1">
      <formula>IF(H16="E",IF(E16="",1,0),0)</formula>
    </cfRule>
  </conditionalFormatting>
  <conditionalFormatting sqref="D16">
    <cfRule type="expression" dxfId="37" priority="2" stopIfTrue="1">
      <formula>IF(D16="E",IF(#REF!="",1,0),0)</formula>
    </cfRule>
  </conditionalFormatting>
  <conditionalFormatting sqref="F16 J16">
    <cfRule type="expression" dxfId="36" priority="13" stopIfTrue="1">
      <formula>IF(F16="E",IF(D16="",1,0),0)</formula>
    </cfRule>
  </conditionalFormatting>
  <conditionalFormatting sqref="P16 R16">
    <cfRule type="expression" dxfId="35" priority="14" stopIfTrue="1">
      <formula>IF(P16="E",IF(J16="",1,0),0)</formula>
    </cfRule>
  </conditionalFormatting>
  <conditionalFormatting sqref="AD16">
    <cfRule type="expression" dxfId="34" priority="16" stopIfTrue="1">
      <formula>IF(AD16="E",IF(R16="",1,0),0)</formula>
    </cfRule>
  </conditionalFormatting>
  <conditionalFormatting sqref="AB16">
    <cfRule type="expression" dxfId="33" priority="18" stopIfTrue="1">
      <formula>IF(AB16="E",IF(Q16="",1,0),0)</formula>
    </cfRule>
  </conditionalFormatting>
  <conditionalFormatting sqref="Z16">
    <cfRule type="expression" dxfId="32" priority="20" stopIfTrue="1">
      <formula>IF(Z16="E",IF(P16="",1,0),0)</formula>
    </cfRule>
  </conditionalFormatting>
  <conditionalFormatting sqref="X16">
    <cfRule type="expression" dxfId="31" priority="22" stopIfTrue="1">
      <formula>IF(X16="E",IF(O16="",1,0),0)</formula>
    </cfRule>
  </conditionalFormatting>
  <conditionalFormatting sqref="V16">
    <cfRule type="expression" dxfId="30" priority="24" stopIfTrue="1">
      <formula>IF(V16="E",IF(N16="",1,0),0)</formula>
    </cfRule>
  </conditionalFormatting>
  <conditionalFormatting sqref="T16">
    <cfRule type="expression" dxfId="29" priority="26" stopIfTrue="1">
      <formula>IF(T16="E",IF(M16="",1,0),0)</formula>
    </cfRule>
  </conditionalFormatting>
  <conditionalFormatting sqref="X17 Z17 AB17 D17 F17 H17 J17 L17 N17 R17 T17 V17 AD17 P17 B17">
    <cfRule type="expression" dxfId="28" priority="1" stopIfTrue="1">
      <formula>IF(B17="E",IF(C17="",1,0),0)</formula>
    </cfRule>
  </conditionalFormatting>
  <conditionalFormatting sqref="AD18 B18">
    <cfRule type="expression" dxfId="27" priority="29" stopIfTrue="1">
      <formula>IF(B18="E",IF(D18="",1,0),0)</formula>
    </cfRule>
  </conditionalFormatting>
  <conditionalFormatting sqref="X18">
    <cfRule type="expression" dxfId="26" priority="31" stopIfTrue="1">
      <formula>IF(X18="E",IF(Z18="",1,0),0)</formula>
    </cfRule>
  </conditionalFormatting>
  <conditionalFormatting sqref="V18">
    <cfRule type="expression" dxfId="25" priority="33" stopIfTrue="1">
      <formula>IF(V18="E",IF(X18="",1,0),0)</formula>
    </cfRule>
  </conditionalFormatting>
  <conditionalFormatting sqref="T18">
    <cfRule type="expression" dxfId="24" priority="35" stopIfTrue="1">
      <formula>IF(T18="E",IF(V18="",1,0),0)</formula>
    </cfRule>
  </conditionalFormatting>
  <conditionalFormatting sqref="R18">
    <cfRule type="expression" dxfId="23" priority="37" stopIfTrue="1">
      <formula>IF(R18="E",IF(T18="",1,0),0)</formula>
    </cfRule>
  </conditionalFormatting>
  <conditionalFormatting sqref="P18">
    <cfRule type="expression" dxfId="22" priority="40" stopIfTrue="1">
      <formula>IF(P18="E",IF(R18="",1,0),0)</formula>
    </cfRule>
  </conditionalFormatting>
  <conditionalFormatting sqref="N18">
    <cfRule type="expression" dxfId="21" priority="42" stopIfTrue="1">
      <formula>IF(N18="E",IF(P18="",1,0),0)</formula>
    </cfRule>
  </conditionalFormatting>
  <conditionalFormatting sqref="L18">
    <cfRule type="expression" dxfId="20" priority="46" stopIfTrue="1">
      <formula>IF(L18="E",IF(N18="",1,0),0)</formula>
    </cfRule>
  </conditionalFormatting>
  <conditionalFormatting sqref="J18">
    <cfRule type="expression" dxfId="19" priority="48" stopIfTrue="1">
      <formula>IF(J18="E",IF(L18="",1,0),0)</formula>
    </cfRule>
  </conditionalFormatting>
  <conditionalFormatting sqref="H18">
    <cfRule type="expression" dxfId="18" priority="50" stopIfTrue="1">
      <formula>IF(H18="E",IF(J18="",1,0),0)</formula>
    </cfRule>
  </conditionalFormatting>
  <conditionalFormatting sqref="F18">
    <cfRule type="expression" dxfId="17" priority="52" stopIfTrue="1">
      <formula>IF(F18="E",IF(H18="",1,0),0)</formula>
    </cfRule>
  </conditionalFormatting>
  <conditionalFormatting sqref="D18">
    <cfRule type="expression" dxfId="16" priority="53" stopIfTrue="1">
      <formula>IF(D18="E",IF(F18="",1,0),0)</formula>
    </cfRule>
  </conditionalFormatting>
  <conditionalFormatting sqref="AB18">
    <cfRule type="expression" dxfId="15" priority="54" stopIfTrue="1">
      <formula>IF(AB18="E",IF(AE18="",1,0),0)</formula>
    </cfRule>
  </conditionalFormatting>
  <conditionalFormatting sqref="Z18">
    <cfRule type="expression" dxfId="14" priority="57" stopIfTrue="1">
      <formula>IF(Z18="E",IF(#REF!="",1,0),0)</formula>
    </cfRule>
  </conditionalFormatting>
  <conditionalFormatting sqref="Z19:Z20 B19:B20">
    <cfRule type="expression" dxfId="13" priority="60" stopIfTrue="1">
      <formula>IF(B19="E",IF(F19="",1,0),0)</formula>
    </cfRule>
  </conditionalFormatting>
  <conditionalFormatting sqref="X19:X20">
    <cfRule type="expression" dxfId="12" priority="62" stopIfTrue="1">
      <formula>IF(X19="E",IF(AB19="",1,0),0)</formula>
    </cfRule>
  </conditionalFormatting>
  <conditionalFormatting sqref="AB19:AB20">
    <cfRule type="expression" dxfId="11" priority="63" stopIfTrue="1">
      <formula>IF(AB19="E",IF(Q19="",1,0),0)</formula>
    </cfRule>
  </conditionalFormatting>
  <conditionalFormatting sqref="V19:V20">
    <cfRule type="expression" dxfId="10" priority="65" stopIfTrue="1">
      <formula>IF(V19="E",IF(Z19="",1,0),0)</formula>
    </cfRule>
  </conditionalFormatting>
  <conditionalFormatting sqref="T19:T20">
    <cfRule type="expression" dxfId="9" priority="67" stopIfTrue="1">
      <formula>IF(T19="E",IF(X19="",1,0),0)</formula>
    </cfRule>
  </conditionalFormatting>
  <conditionalFormatting sqref="R19:R20">
    <cfRule type="expression" dxfId="8" priority="69" stopIfTrue="1">
      <formula>IF(R19="E",IF(V19="",1,0),0)</formula>
    </cfRule>
  </conditionalFormatting>
  <conditionalFormatting sqref="P19:P20">
    <cfRule type="expression" dxfId="7" priority="71" stopIfTrue="1">
      <formula>IF(P19="E",IF(T19="",1,0),0)</formula>
    </cfRule>
  </conditionalFormatting>
  <conditionalFormatting sqref="N19:N20">
    <cfRule type="expression" dxfId="6" priority="73" stopIfTrue="1">
      <formula>IF(N19="E",IF(R19="",1,0),0)</formula>
    </cfRule>
  </conditionalFormatting>
  <conditionalFormatting sqref="AD19:AD20">
    <cfRule type="expression" dxfId="5" priority="74" stopIfTrue="1">
      <formula>IF(AD19="E",IF(#REF!="",1,0),0)</formula>
    </cfRule>
  </conditionalFormatting>
  <conditionalFormatting sqref="L19:L20">
    <cfRule type="expression" dxfId="4" priority="76" stopIfTrue="1">
      <formula>IF(L19="E",IF(P19="",1,0),0)</formula>
    </cfRule>
  </conditionalFormatting>
  <conditionalFormatting sqref="J19:J20">
    <cfRule type="expression" dxfId="3" priority="78" stopIfTrue="1">
      <formula>IF(J19="E",IF(N19="",1,0),0)</formula>
    </cfRule>
  </conditionalFormatting>
  <conditionalFormatting sqref="H19:H20">
    <cfRule type="expression" dxfId="2" priority="80" stopIfTrue="1">
      <formula>IF(H19="E",IF(L19="",1,0),0)</formula>
    </cfRule>
  </conditionalFormatting>
  <conditionalFormatting sqref="F19:F20">
    <cfRule type="expression" dxfId="1" priority="82" stopIfTrue="1">
      <formula>IF(F19="E",IF(J19="",1,0),0)</formula>
    </cfRule>
  </conditionalFormatting>
  <conditionalFormatting sqref="D19:D20">
    <cfRule type="expression" dxfId="0" priority="83" stopIfTrue="1">
      <formula>IF(D19="E",IF(H19="",1,0),0)</formula>
    </cfRule>
  </conditionalFormatting>
  <pageMargins left="0.7" right="0.7" top="0.75" bottom="0.75" header="0.25" footer="0.25"/>
  <pageSetup scale="72" orientation="portrait" horizontalDpi="300" verticalDpi="300" r:id="rId1"/>
  <headerFooter>
    <oddHeader>&amp;C&amp;"Arial,Bold"&amp;14CadetteTrax&amp;12
Summary Page - &amp;D</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7030A0"/>
    <pageSetUpPr fitToPage="1"/>
  </sheetPr>
  <dimension ref="A1:E50"/>
  <sheetViews>
    <sheetView showGridLines="0" tabSelected="1" zoomScaleNormal="100" workbookViewId="0"/>
  </sheetViews>
  <sheetFormatPr defaultRowHeight="12.75" x14ac:dyDescent="0.2"/>
  <cols>
    <col min="1" max="1" width="32.85546875" bestFit="1" customWidth="1"/>
    <col min="3" max="3" width="2.7109375" customWidth="1"/>
    <col min="4" max="4" width="32.85546875" bestFit="1" customWidth="1"/>
  </cols>
  <sheetData>
    <row r="1" spans="1:5" ht="15.75" x14ac:dyDescent="0.25">
      <c r="A1" s="225" t="s">
        <v>100</v>
      </c>
      <c r="B1" s="226" t="s">
        <v>101</v>
      </c>
      <c r="C1" s="227"/>
      <c r="D1" s="225" t="s">
        <v>100</v>
      </c>
      <c r="E1" s="226" t="s">
        <v>101</v>
      </c>
    </row>
    <row r="2" spans="1:5" x14ac:dyDescent="0.2">
      <c r="A2" s="181" t="str">
        <f>Summary!A3</f>
        <v>Legacy</v>
      </c>
      <c r="B2" s="188"/>
      <c r="C2" s="179"/>
      <c r="D2" s="181" t="s">
        <v>162</v>
      </c>
      <c r="E2" s="188"/>
    </row>
    <row r="3" spans="1:5" x14ac:dyDescent="0.2">
      <c r="A3" s="190" t="str">
        <f>Summary!A4</f>
        <v>Photography</v>
      </c>
      <c r="B3" s="189" t="str">
        <f>IF((COUNTIF(Summary!B4:AE4,"E")-COUNTIF(Summary!B4:AE4,"Y")&gt;0),(COUNTIF(Summary!B4:AE4,"E")-COUNTIF(Summary!B4:AE4,"Y")),"")</f>
        <v/>
      </c>
      <c r="C3" s="179"/>
      <c r="D3" s="190" t="str">
        <f>Summary!A44</f>
        <v>Global Action Award</v>
      </c>
      <c r="E3" s="93" t="str">
        <f>IF((COUNTIF(Summary!B44:AE44,"E")-COUNTIF(Summary!B44:AE44,"Y")&gt;0),(COUNTIF(Summary!B44:AE44,"E")-COUNTIF(Summary!B44:AE44,"Y")),"")</f>
        <v/>
      </c>
    </row>
    <row r="4" spans="1:5" x14ac:dyDescent="0.2">
      <c r="A4" s="190" t="str">
        <f>Summary!A5</f>
        <v>Coaching</v>
      </c>
      <c r="B4" s="189" t="str">
        <f>IF((COUNTIF(Summary!B5:AE5,"E")-COUNTIF(Summary!B5:AE5,"Y")&gt;0),(COUNTIF(Summary!B5:AE5,"E")-COUNTIF(Summary!B5:AE5,"Y")),"")</f>
        <v/>
      </c>
      <c r="C4" s="179"/>
      <c r="D4" s="190" t="str">
        <f>Summary!A45</f>
        <v>International Friendship Recognition</v>
      </c>
      <c r="E4" s="93" t="str">
        <f>IF((COUNTIF(Summary!B45:AE45,"E")-COUNTIF(Summary!B45:AE45,"Y")&gt;0),(COUNTIF(Summary!B45:AE45,"E")-COUNTIF(Summary!B45:AE45,"Y")),"")</f>
        <v/>
      </c>
    </row>
    <row r="5" spans="1:5" x14ac:dyDescent="0.2">
      <c r="A5" s="190" t="str">
        <f>Summary!A6</f>
        <v>Public Policy</v>
      </c>
      <c r="B5" s="189" t="str">
        <f>IF((COUNTIF(Summary!B6:AE6,"E")-COUNTIF(Summary!B6:AE6,"Y")&gt;0),(COUNTIF(Summary!B6:AE6,"E")-COUNTIF(Summary!B6:AE6,"Y")),"")</f>
        <v/>
      </c>
      <c r="C5" s="179"/>
      <c r="D5" s="190" t="str">
        <f>Summary!A46</f>
        <v>Investiture</v>
      </c>
      <c r="E5" s="93" t="str">
        <f>IF((COUNTIF(Summary!B46:AE46,"E")-COUNTIF(Summary!B46:AE46,"Y")&gt;0),(COUNTIF(Summary!B46:AE46,"E")-COUNTIF(Summary!B46:AE46,"Y")),"")</f>
        <v/>
      </c>
    </row>
    <row r="6" spans="1:5" x14ac:dyDescent="0.2">
      <c r="A6" s="190" t="str">
        <f>Summary!A7</f>
        <v>Dinner Party</v>
      </c>
      <c r="B6" s="189" t="str">
        <f>IF((COUNTIF(Summary!B7:AE7,"E")-COUNTIF(Summary!B7:AE7,"Y")&gt;0),(COUNTIF(Summary!B7:AE7,"E")-COUNTIF(Summary!B7:AE7,"Y")),"")</f>
        <v/>
      </c>
      <c r="C6" s="179"/>
      <c r="D6" s="190" t="str">
        <f>Summary!A47</f>
        <v>Rededication (1st year)</v>
      </c>
      <c r="E6" s="93" t="str">
        <f>IF((COUNTIF(Summary!B47:AE47,"E")-COUNTIF(Summary!B47:AE47,"Y")&gt;0),(COUNTIF(Summary!B47:AE47,"E")-COUNTIF(Summary!B47:AE47,"Y")),"")</f>
        <v/>
      </c>
    </row>
    <row r="7" spans="1:5" x14ac:dyDescent="0.2">
      <c r="A7" s="190" t="str">
        <f>Summary!A8</f>
        <v>Ambassador First Aid</v>
      </c>
      <c r="B7" s="189" t="str">
        <f>IF((COUNTIF(Summary!B8:AE8,"E")-COUNTIF(Summary!B8:AE8,"Y")&gt;0),(COUNTIF(Summary!B8:AE8,"E")-COUNTIF(Summary!B8:AE8,"Y")),"")</f>
        <v/>
      </c>
      <c r="C7" s="179"/>
      <c r="D7" s="190" t="str">
        <f>Summary!A48</f>
        <v>Rededication (2nd year)</v>
      </c>
      <c r="E7" s="93" t="str">
        <f>IF((COUNTIF(Summary!B48:AE48,"E")-COUNTIF(Summary!B48:AE48,"Y")&gt;0),(COUNTIF(Summary!B48:AE48,"E")-COUNTIF(Summary!B48:AE48,"Y")),"")</f>
        <v/>
      </c>
    </row>
    <row r="8" spans="1:5" x14ac:dyDescent="0.2">
      <c r="A8" s="190" t="str">
        <f>Summary!A9</f>
        <v>Ambassador Girl Scout Way</v>
      </c>
      <c r="B8" s="189" t="str">
        <f>IF((COUNTIF(Summary!B9:AE9,"E")-COUNTIF(Summary!B9:AE9,"Y")&gt;0),(COUNTIF(Summary!B9:AE9,"E")-COUNTIF(Summary!B9:AE9,"Y")),"")</f>
        <v/>
      </c>
      <c r="C8" s="179"/>
      <c r="D8" s="190" t="str">
        <f>Summary!A49</f>
        <v>My Promise, My Faith (Year 1)</v>
      </c>
      <c r="E8" s="93" t="str">
        <f>IF((COUNTIF(Summary!B49:AE49,"E")-COUNTIF(Summary!B49:AE49,"Y")&gt;0),(COUNTIF(Summary!B49:AE49,"E")-COUNTIF(Summary!B49:AE49,"Y")),"")</f>
        <v/>
      </c>
    </row>
    <row r="9" spans="1:5" x14ac:dyDescent="0.2">
      <c r="A9" s="190" t="str">
        <f>Summary!A10</f>
        <v>Water</v>
      </c>
      <c r="B9" s="189" t="str">
        <f>IF((COUNTIF(Summary!B10:AE10,"E")-COUNTIF(Summary!B10:AE10,"Y")&gt;0),(COUNTIF(Summary!B10:AE10,"E")-COUNTIF(Summary!B10:AE10,"Y")),"")</f>
        <v/>
      </c>
      <c r="C9" s="179"/>
      <c r="D9" s="190" t="str">
        <f>Summary!A50</f>
        <v>My Promise, My Faith (Year 2)</v>
      </c>
      <c r="E9" s="93" t="str">
        <f>IF((COUNTIF(Summary!B50:AE50,"E")-COUNTIF(Summary!B50:AE50,"Y")&gt;0),(COUNTIF(Summary!B50:AE50,"E")-COUNTIF(Summary!B50:AE50,"Y")),"")</f>
        <v/>
      </c>
    </row>
    <row r="10" spans="1:5" x14ac:dyDescent="0.2">
      <c r="A10" s="181" t="str">
        <f>Summary!A11</f>
        <v>Financial Literacy</v>
      </c>
      <c r="B10" s="191"/>
      <c r="C10" s="179"/>
      <c r="D10" s="190" t="str">
        <f>Summary!A51</f>
        <v>Safety Award</v>
      </c>
      <c r="E10" s="93" t="str">
        <f>IF((COUNTIF(Summary!B51:AE51,"E")-COUNTIF(Summary!B51:AE51,"Y")&gt;0),(COUNTIF(Summary!B51:AE51,"E")-COUNTIF(Summary!B51:AE51,"Y")),"")</f>
        <v/>
      </c>
    </row>
    <row r="11" spans="1:5" x14ac:dyDescent="0.2">
      <c r="A11" s="190" t="str">
        <f>Summary!A12</f>
        <v>On My Own</v>
      </c>
      <c r="B11" s="189" t="str">
        <f>IF((COUNTIF(Summary!B12:AE12,"E")-COUNTIF(Summary!B12:AE12,"Y")&gt;0),(COUNTIF(Summary!B12:AE12,"E")-COUNTIF(Summary!B12:AE12,"Y")),"")</f>
        <v/>
      </c>
      <c r="C11" s="179"/>
      <c r="D11" s="186" t="str">
        <f>Summary!A52</f>
        <v>Bridging to Adults</v>
      </c>
      <c r="E11" s="93" t="str">
        <f>IF((COUNTIF(Summary!B52:AE52,"E")-COUNTIF(Summary!B52:AE52,"Y")&gt;0),(COUNTIF(Summary!B52:AE52,"E")-COUNTIF(Summary!B52:AE52,"Y")),"")</f>
        <v/>
      </c>
    </row>
    <row r="12" spans="1:5" x14ac:dyDescent="0.2">
      <c r="A12" s="190" t="str">
        <f>Summary!A13</f>
        <v>Good Credit</v>
      </c>
      <c r="B12" s="189" t="str">
        <f>IF((COUNTIF(Summary!B13:AE13,"E")-COUNTIF(Summary!B13:AE13,"Y")&gt;0),(COUNTIF(Summary!B13:AE13,"E")-COUNTIF(Summary!B13:AE13,"Y")),"")</f>
        <v/>
      </c>
      <c r="C12" s="179"/>
      <c r="D12" s="185" t="s">
        <v>59</v>
      </c>
      <c r="E12" s="188"/>
    </row>
    <row r="13" spans="1:5" x14ac:dyDescent="0.2">
      <c r="A13" s="181" t="str">
        <f>Summary!A14</f>
        <v>Cookie Business</v>
      </c>
      <c r="B13" s="191"/>
      <c r="C13" s="179"/>
      <c r="D13" s="184" t="str">
        <f>Summary!A54</f>
        <v>&lt;LIST PATCH HERE&gt;</v>
      </c>
      <c r="E13" s="93" t="str">
        <f>IF((COUNTIF(Summary!B54:AE54,"E")-COUNTIF(Summary!B54:AE54,"Y")&gt;0),(COUNTIF(Summary!B54:AE54,"E")-COUNTIF(Summary!B54:AE54,"Y")),"")</f>
        <v/>
      </c>
    </row>
    <row r="14" spans="1:5" s="230" customFormat="1" x14ac:dyDescent="0.2">
      <c r="A14" s="190" t="str">
        <f>Summary!A15</f>
        <v>Research and Development</v>
      </c>
      <c r="B14" s="189" t="str">
        <f>IF((COUNTIF(Summary!B15:AE15,"E")-COUNTIF(Summary!B15:AE15,"Y")&gt;0),(COUNTIF(Summary!B15:AE15,"E")-COUNTIF(Summary!B15:AE15,"Y")),"")</f>
        <v/>
      </c>
      <c r="C14" s="228"/>
      <c r="D14" s="184" t="str">
        <f>Summary!A55</f>
        <v>&lt;LIST PATCH HERE&gt;</v>
      </c>
      <c r="E14" s="93" t="str">
        <f>IF((COUNTIF(Summary!B55:AE55,"E")-COUNTIF(Summary!B55:AE55,"Y")&gt;0),(COUNTIF(Summary!B55:AE55,"E")-COUNTIF(Summary!B55:AE55,"Y")),"")</f>
        <v/>
      </c>
    </row>
    <row r="15" spans="1:5" x14ac:dyDescent="0.2">
      <c r="A15" s="190" t="str">
        <f>Summary!A16</f>
        <v>P &amp; L</v>
      </c>
      <c r="B15" s="189" t="str">
        <f>IF((COUNTIF(Summary!B16:AE16,"E")-COUNTIF(Summary!B16:AE16,"Y")&gt;0),(COUNTIF(Summary!B16:AE16,"E")-COUNTIF(Summary!B16:AE16,"Y")),"")</f>
        <v/>
      </c>
      <c r="C15" s="179"/>
      <c r="D15" s="184" t="str">
        <f>Summary!A56</f>
        <v>&lt;LIST PATCH HERE&gt;</v>
      </c>
      <c r="E15" s="93" t="str">
        <f>IF((COUNTIF(Summary!B56:AE56,"E")-COUNTIF(Summary!B56:AE56,"Y")&gt;0),(COUNTIF(Summary!B56:AE56,"E")-COUNTIF(Summary!B56:AE56,"Y")),"")</f>
        <v/>
      </c>
    </row>
    <row r="16" spans="1:5" x14ac:dyDescent="0.2">
      <c r="A16" s="187" t="s">
        <v>89</v>
      </c>
      <c r="B16" s="188"/>
      <c r="C16" s="179"/>
      <c r="D16" s="229" t="str">
        <f>Summary!A57</f>
        <v>&lt;LIST PATCH HERE&gt;</v>
      </c>
      <c r="E16" s="93" t="str">
        <f>IF((COUNTIF(Summary!B57:AE57,"E")-COUNTIF(Summary!B57:AE57,"Y")&gt;0),(COUNTIF(Summary!B57:AE57,"E")-COUNTIF(Summary!B57:AE57,"Y")),"")</f>
        <v/>
      </c>
    </row>
    <row r="17" spans="1:5" x14ac:dyDescent="0.2">
      <c r="A17" s="182" t="str">
        <f>Summary!A19</f>
        <v>JUSTICE</v>
      </c>
      <c r="B17" s="93" t="str">
        <f>IF((COUNTIF(Summary!B18:AE18,"E")-COUNTIF(Summary!B18:AE18,"Y")&gt;0),(COUNTIF(Summary!B18:AE18,"E")-COUNTIF(Summary!B18:AE18,"Y")),"")</f>
        <v/>
      </c>
      <c r="C17" s="179"/>
      <c r="D17" s="184" t="str">
        <f>Summary!A58</f>
        <v>&lt;LIST PATCH HERE&gt;</v>
      </c>
      <c r="E17" s="93" t="str">
        <f>IF((COUNTIF(Summary!B58:AE58,"E")-COUNTIF(Summary!B58:AE58,"Y")&gt;0),(COUNTIF(Summary!B58:AE58,"E")-COUNTIF(Summary!B58:AE58,"Y")),"")</f>
        <v/>
      </c>
    </row>
    <row r="18" spans="1:5" x14ac:dyDescent="0.2">
      <c r="A18" s="182" t="str">
        <f>Summary!A20</f>
        <v>BLISS: Live it! Give It!</v>
      </c>
      <c r="B18" s="93" t="str">
        <f>IF((COUNTIF(Summary!B19:AE19,"E")-COUNTIF(Summary!B19:AE19,"Y")&gt;0),(COUNTIF(Summary!B19:AE19,"E")-COUNTIF(Summary!B19:AE19,"Y")),"")</f>
        <v/>
      </c>
      <c r="C18" s="179"/>
      <c r="D18" s="184" t="str">
        <f>Summary!A59</f>
        <v>&lt;LIST PATCH HERE&gt;</v>
      </c>
      <c r="E18" s="93" t="str">
        <f>IF((COUNTIF(Summary!B59:AE59,"E")-COUNTIF(Summary!B59:AE59,"Y")&gt;0),(COUNTIF(Summary!B59:AE59,"E")-COUNTIF(Summary!B59:AE59,"Y")),"")</f>
        <v/>
      </c>
    </row>
    <row r="19" spans="1:5" x14ac:dyDescent="0.2">
      <c r="A19" s="182" t="str">
        <f>Summary!A21</f>
        <v>Council's Own</v>
      </c>
      <c r="B19" s="93" t="str">
        <f>IF((COUNTIF(Summary!B20:AE20,"E")-COUNTIF(Summary!B20:AE20,"Y")&gt;0),(COUNTIF(Summary!B20:AE20,"E")-COUNTIF(Summary!B20:AE20,"Y")),"")</f>
        <v/>
      </c>
      <c r="C19" s="179"/>
      <c r="D19" s="184" t="str">
        <f>Summary!A60</f>
        <v>&lt;LIST PATCH HERE&gt;</v>
      </c>
      <c r="E19" s="93" t="str">
        <f>IF((COUNTIF(Summary!B60:AE60,"E")-COUNTIF(Summary!B60:AE60,"Y")&gt;0),(COUNTIF(Summary!B60:AE60,"E")-COUNTIF(Summary!B60:AE60,"Y")),"")</f>
        <v/>
      </c>
    </row>
    <row r="20" spans="1:5" x14ac:dyDescent="0.2">
      <c r="A20" s="181" t="str">
        <f>Summary!A21</f>
        <v>Council's Own</v>
      </c>
      <c r="B20" s="188"/>
      <c r="C20" s="179"/>
      <c r="D20" s="184" t="str">
        <f>Summary!A61</f>
        <v>&lt;LIST PATCH HERE&gt;</v>
      </c>
      <c r="E20" s="93" t="str">
        <f>IF((COUNTIF(Summary!B61:AE61,"E")-COUNTIF(Summary!B61:AE61,"Y")&gt;0),(COUNTIF(Summary!B61:AE61,"E")-COUNTIF(Summary!B61:AE61,"Y")),"")</f>
        <v/>
      </c>
    </row>
    <row r="21" spans="1:5" x14ac:dyDescent="0.2">
      <c r="A21" s="183" t="str">
        <f>Summary!A22</f>
        <v>&lt;&lt;List Badge Here&gt;&gt;</v>
      </c>
      <c r="B21" s="93" t="str">
        <f>IF((COUNTIF(Summary!B22:AE22,"E")-COUNTIF(Summary!B22:AE22,"Y")&gt;0),(COUNTIF(Summary!B22:AE22,"E")-COUNTIF(Summary!B22:AE22,"Y")),"")</f>
        <v/>
      </c>
      <c r="C21" s="179"/>
      <c r="D21" s="184" t="str">
        <f>Summary!A62</f>
        <v>&lt;LIST PATCH HERE&gt;</v>
      </c>
      <c r="E21" s="93" t="str">
        <f>IF((COUNTIF(Summary!B62:AE62,"E")-COUNTIF(Summary!B62:AE62,"Y")&gt;0),(COUNTIF(Summary!B62:AE62,"E")-COUNTIF(Summary!B62:AE62,"Y")),"")</f>
        <v/>
      </c>
    </row>
    <row r="22" spans="1:5" x14ac:dyDescent="0.2">
      <c r="A22" s="183" t="str">
        <f>Summary!A23</f>
        <v>&lt;&lt;List Badge Here&gt;&gt;</v>
      </c>
      <c r="B22" s="93" t="str">
        <f>IF((COUNTIF(Summary!B23:AE23,"E")-COUNTIF(Summary!B23:AE23,"Y")&gt;0),(COUNTIF(Summary!B23:AE23,"E")-COUNTIF(Summary!B23:AE23,"Y")),"")</f>
        <v/>
      </c>
      <c r="C22" s="179"/>
      <c r="D22" s="184" t="str">
        <f>Summary!A63</f>
        <v>&lt;LIST PATCH HERE&gt;</v>
      </c>
      <c r="E22" s="93" t="str">
        <f>IF((COUNTIF(Summary!B63:AE63,"E")-COUNTIF(Summary!B63:AE63,"Y")&gt;0),(COUNTIF(Summary!B63:AE63,"E")-COUNTIF(Summary!B63:AE63,"Y")),"")</f>
        <v/>
      </c>
    </row>
    <row r="23" spans="1:5" x14ac:dyDescent="0.2">
      <c r="A23" s="183" t="str">
        <f>Summary!A24</f>
        <v>&lt;&lt;List Badge Here&gt;&gt;</v>
      </c>
      <c r="B23" s="93" t="str">
        <f>IF((COUNTIF(Summary!B24:AE24,"E")-COUNTIF(Summary!B24:AE24,"Y")&gt;0),(COUNTIF(Summary!B24:AE24,"E")-COUNTIF(Summary!B24:AE24,"Y")),"")</f>
        <v/>
      </c>
      <c r="C23" s="179"/>
      <c r="D23" s="184" t="str">
        <f>Summary!A64</f>
        <v>&lt;LIST PATCH HERE&gt;</v>
      </c>
      <c r="E23" s="93" t="str">
        <f>IF((COUNTIF(Summary!B64:AE64,"E")-COUNTIF(Summary!B64:AE64,"Y")&gt;0),(COUNTIF(Summary!B64:AE64,"E")-COUNTIF(Summary!B64:AE64,"Y")),"")</f>
        <v/>
      </c>
    </row>
    <row r="24" spans="1:5" x14ac:dyDescent="0.2">
      <c r="A24" s="183" t="str">
        <f>Summary!A25</f>
        <v>&lt;&lt;List Badge Here&gt;&gt;</v>
      </c>
      <c r="B24" s="93" t="str">
        <f>IF((COUNTIF(Summary!B25:AE25,"E")-COUNTIF(Summary!B25:AE25,"Y")&gt;0),(COUNTIF(Summary!B25:AE25,"E")-COUNTIF(Summary!B25:AE25,"Y")),"")</f>
        <v/>
      </c>
      <c r="C24" s="179"/>
      <c r="D24" s="184" t="str">
        <f>Summary!A65</f>
        <v>&lt;LIST PATCH HERE&gt;</v>
      </c>
      <c r="E24" s="93" t="str">
        <f>IF((COUNTIF(Summary!B65:AE65,"E")-COUNTIF(Summary!B65:AE65,"Y")&gt;0),(COUNTIF(Summary!B65:AE65,"E")-COUNTIF(Summary!B65:AE65,"Y")),"")</f>
        <v/>
      </c>
    </row>
    <row r="25" spans="1:5" x14ac:dyDescent="0.2">
      <c r="A25" s="183" t="str">
        <f>Summary!A26</f>
        <v>&lt;&lt;List Badge Here&gt;&gt;</v>
      </c>
      <c r="B25" s="93" t="str">
        <f>IF((COUNTIF(Summary!B26:AE26,"E")-COUNTIF(Summary!B26:AE26,"Y")&gt;0),(COUNTIF(Summary!B26:AE26,"E")-COUNTIF(Summary!B26:AE26,"Y")),"")</f>
        <v/>
      </c>
      <c r="C25" s="179"/>
      <c r="D25" s="184" t="str">
        <f>Summary!A66</f>
        <v>&lt;LIST PATCH HERE&gt;</v>
      </c>
      <c r="E25" s="93" t="str">
        <f>IF((COUNTIF(Summary!B66:AE66,"E")-COUNTIF(Summary!B66:AE66,"Y")&gt;0),(COUNTIF(Summary!B66:AE66,"E")-COUNTIF(Summary!B66:AE66,"Y")),"")</f>
        <v/>
      </c>
    </row>
    <row r="26" spans="1:5" x14ac:dyDescent="0.2">
      <c r="A26" s="183" t="str">
        <f>Summary!A27</f>
        <v>&lt;&lt;List Badge Here&gt;&gt;</v>
      </c>
      <c r="B26" s="93" t="str">
        <f>IF((COUNTIF(Summary!B27:AE27,"E")-COUNTIF(Summary!B27:AE27,"Y")&gt;0),(COUNTIF(Summary!B27:AE27,"E")-COUNTIF(Summary!B27:AE27,"Y")),"")</f>
        <v/>
      </c>
      <c r="C26" s="179"/>
      <c r="D26" s="184" t="str">
        <f>Summary!A67</f>
        <v>&lt;LIST PATCH HERE&gt;</v>
      </c>
      <c r="E26" s="93" t="str">
        <f>IF((COUNTIF(Summary!B67:AE67,"E")-COUNTIF(Summary!B67:AE67,"Y")&gt;0),(COUNTIF(Summary!B67:AE67,"E")-COUNTIF(Summary!B67:AE67,"Y")),"")</f>
        <v/>
      </c>
    </row>
    <row r="27" spans="1:5" x14ac:dyDescent="0.2">
      <c r="A27" s="186" t="str">
        <f>Summary!A28</f>
        <v>Age-Level Awards</v>
      </c>
      <c r="B27" s="188"/>
      <c r="C27" s="179"/>
      <c r="D27" s="184" t="str">
        <f>Summary!A68</f>
        <v>&lt;LIST PATCH HERE&gt;</v>
      </c>
      <c r="E27" s="93" t="str">
        <f>IF((COUNTIF(Summary!B68:AE68,"E")-COUNTIF(Summary!B68:AE68,"Y")&gt;0),(COUNTIF(Summary!B68:AE68,"E")-COUNTIF(Summary!B68:AE68,"Y")),"")</f>
        <v/>
      </c>
    </row>
    <row r="28" spans="1:5" x14ac:dyDescent="0.2">
      <c r="A28" s="190" t="str">
        <f>Summary!A29</f>
        <v>Gold Torch Award</v>
      </c>
      <c r="B28" s="93" t="str">
        <f>IF((COUNTIF(Summary!B29:AE29,"E")-COUNTIF(Summary!B29:AE29,"Y")&gt;0),(COUNTIF(Summary!B29:AE29,"E")-COUNTIF(Summary!B29:AE29,"Y")),"")</f>
        <v/>
      </c>
      <c r="C28" s="179"/>
      <c r="D28" s="184" t="str">
        <f>Summary!A69</f>
        <v>&lt;LIST PATCH HERE&gt;</v>
      </c>
      <c r="E28" s="93" t="str">
        <f>IF((COUNTIF(Summary!B69:AE69,"E")-COUNTIF(Summary!B69:AE69,"Y")&gt;0),(COUNTIF(Summary!B69:AE69,"E")-COUNTIF(Summary!B69:AE69,"Y")),"")</f>
        <v/>
      </c>
    </row>
    <row r="29" spans="1:5" x14ac:dyDescent="0.2">
      <c r="A29" s="190" t="str">
        <f>Summary!A30</f>
        <v>Ambassador Community Service bar</v>
      </c>
      <c r="B29" s="93" t="str">
        <f>IF((COUNTIF(Summary!B30:AE30,"E")-COUNTIF(Summary!B30:AE30,"Y")&gt;0),(COUNTIF(Summary!B30:AE30,"E")-COUNTIF(Summary!B30:AE30,"Y")),"")</f>
        <v/>
      </c>
      <c r="C29" s="179"/>
      <c r="D29" s="184" t="str">
        <f>Summary!A70</f>
        <v>&lt;LIST PATCH HERE&gt;</v>
      </c>
      <c r="E29" s="93" t="str">
        <f>IF((COUNTIF(Summary!B70:AE70,"E")-COUNTIF(Summary!B70:AE70,"Y")&gt;0),(COUNTIF(Summary!B70:AE70,"E")-COUNTIF(Summary!B70:AE70,"Y")),"")</f>
        <v/>
      </c>
    </row>
    <row r="30" spans="1:5" x14ac:dyDescent="0.2">
      <c r="A30" s="190" t="str">
        <f>Summary!A31</f>
        <v>Ambassador Service to Girl Scouting bar</v>
      </c>
      <c r="B30" s="93" t="str">
        <f>IF((COUNTIF(Summary!B31:AE31,"E")-COUNTIF(Summary!B31:AE31,"Y")&gt;0),(COUNTIF(Summary!B31:AE31,"E")-COUNTIF(Summary!B31:AE31,"Y")),"")</f>
        <v/>
      </c>
      <c r="C30" s="179"/>
      <c r="D30" s="184" t="str">
        <f>Summary!A71</f>
        <v>&lt;LIST PATCH HERE&gt;</v>
      </c>
      <c r="E30" s="93" t="str">
        <f>IF((COUNTIF(Summary!B71:AE71,"E")-COUNTIF(Summary!B71:AE71,"Y")&gt;0),(COUNTIF(Summary!B71:AE71,"E")-COUNTIF(Summary!B71:AE71,"Y")),"")</f>
        <v/>
      </c>
    </row>
    <row r="31" spans="1:5" x14ac:dyDescent="0.2">
      <c r="A31" s="190" t="str">
        <f>Summary!A32</f>
        <v>Ambassador Volunteer in Training</v>
      </c>
      <c r="B31" s="93" t="str">
        <f>IF((COUNTIF(Summary!B32:AE32,"E")-COUNTIF(Summary!B32:AE32,"Y")&gt;0),(COUNTIF(Summary!B32:AE32,"E")-COUNTIF(Summary!B32:AE32,"Y")),"")</f>
        <v/>
      </c>
      <c r="C31" s="179"/>
      <c r="D31" s="184" t="str">
        <f>Summary!A72</f>
        <v>&lt;LIST PATCH HERE&gt;</v>
      </c>
      <c r="E31" s="93" t="str">
        <f>IF((COUNTIF(Summary!B72:AE72,"E")-COUNTIF(Summary!B72:AE72,"Y")&gt;0),(COUNTIF(Summary!B72:AE72,"E")-COUNTIF(Summary!B72:AE72,"Y")),"")</f>
        <v/>
      </c>
    </row>
    <row r="32" spans="1:5" x14ac:dyDescent="0.2">
      <c r="A32" s="190" t="str">
        <f>Summary!A33</f>
        <v>Journey Summit Pin</v>
      </c>
      <c r="B32" s="93" t="str">
        <f>IF((COUNTIF(Summary!B33:AE33,"E")-COUNTIF(Summary!B33:AE33,"Y")&gt;0),(COUNTIF(Summary!B33:AE33,"E")-COUNTIF(Summary!B33:AE33,"Y")),"")</f>
        <v/>
      </c>
      <c r="C32" s="179"/>
      <c r="D32" s="184" t="str">
        <f>Summary!A73</f>
        <v>&lt;LIST PATCH HERE&gt;</v>
      </c>
      <c r="E32" s="93" t="str">
        <f>IF((COUNTIF(Summary!B73:AE73,"E")-COUNTIF(Summary!B73:AE73,"Y")&gt;0),(COUNTIF(Summary!B73:AE73,"E")-COUNTIF(Summary!B73:AE73,"Y")),"")</f>
        <v/>
      </c>
    </row>
    <row r="33" spans="1:5" x14ac:dyDescent="0.2">
      <c r="A33" s="190" t="str">
        <f>Summary!A34</f>
        <v>Cookie Rally (Year 1)</v>
      </c>
      <c r="B33" s="93" t="str">
        <f>IF((COUNTIF(Summary!B34:AE34,"E")-COUNTIF(Summary!B34:AE34,"Y")&gt;0),(COUNTIF(Summary!B34:AE34,"E")-COUNTIF(Summary!B34:AE34,"Y")),"")</f>
        <v/>
      </c>
      <c r="C33" s="179"/>
      <c r="D33" s="184" t="str">
        <f>Summary!A74</f>
        <v>&lt;LIST PATCH HERE&gt;</v>
      </c>
      <c r="E33" s="93" t="str">
        <f>IF((COUNTIF(Summary!B74:AE74,"E")-COUNTIF(Summary!B74:AE74,"Y")&gt;0),(COUNTIF(Summary!B74:AE74,"E")-COUNTIF(Summary!B74:AE74,"Y")),"")</f>
        <v/>
      </c>
    </row>
    <row r="34" spans="1:5" x14ac:dyDescent="0.2">
      <c r="A34" s="190" t="str">
        <f>Summary!A35</f>
        <v>Cookie Sales (Year 1)</v>
      </c>
      <c r="B34" s="93" t="str">
        <f>IF((COUNTIF(Summary!B35:AE35,"E")-COUNTIF(Summary!B35:AE35,"Y")&gt;0),(COUNTIF(Summary!B35:AE35,"E")-COUNTIF(Summary!B35:AE35,"Y")),"")</f>
        <v/>
      </c>
      <c r="C34" s="179"/>
      <c r="D34" s="184" t="str">
        <f>Summary!A75</f>
        <v>&lt;LIST PATCH HERE&gt;</v>
      </c>
      <c r="E34" s="93" t="str">
        <f>IF((COUNTIF(Summary!B75:AE75,"E")-COUNTIF(Summary!B75:AE75,"Y")&gt;0),(COUNTIF(Summary!B75:AE75,"E")-COUNTIF(Summary!B75:AE75,"Y")),"")</f>
        <v/>
      </c>
    </row>
    <row r="35" spans="1:5" x14ac:dyDescent="0.2">
      <c r="A35" s="190" t="str">
        <f>Summary!A36</f>
        <v>Cookie Pin (Year 1)</v>
      </c>
      <c r="B35" s="93" t="str">
        <f>IF((COUNTIF(Summary!B36:AE36,"E")-COUNTIF(Summary!B36:AE36,"Y")&gt;0),(COUNTIF(Summary!B36:AE36,"E")-COUNTIF(Summary!B36:AE36,"Y")),"")</f>
        <v/>
      </c>
      <c r="C35" s="179"/>
      <c r="D35" s="184" t="str">
        <f>Summary!A76</f>
        <v>&lt;LIST PATCH HERE&gt;</v>
      </c>
      <c r="E35" s="93" t="str">
        <f>IF((COUNTIF(Summary!B76:AE76,"E")-COUNTIF(Summary!B76:AE76,"Y")&gt;0),(COUNTIF(Summary!B76:AE76,"E")-COUNTIF(Summary!B76:AE76,"Y")),"")</f>
        <v/>
      </c>
    </row>
    <row r="36" spans="1:5" x14ac:dyDescent="0.2">
      <c r="A36" s="190" t="str">
        <f>Summary!A37</f>
        <v>Cookie Rally (Year 2)</v>
      </c>
      <c r="B36" s="93" t="str">
        <f>IF((COUNTIF(Summary!B37:AE37,"E")-COUNTIF(Summary!B37:AE37,"Y")&gt;0),(COUNTIF(Summary!B37:AE37,"E")-COUNTIF(Summary!B37:AE37,"Y")),"")</f>
        <v/>
      </c>
      <c r="C36" s="179"/>
      <c r="D36" s="184" t="str">
        <f>Summary!A77</f>
        <v>&lt;LIST PATCH HERE&gt;</v>
      </c>
      <c r="E36" s="93" t="str">
        <f>IF((COUNTIF(Summary!B77:AE77,"E")-COUNTIF(Summary!B77:AE77,"Y")&gt;0),(COUNTIF(Summary!B77:AE77,"E")-COUNTIF(Summary!B77:AE77,"Y")),"")</f>
        <v/>
      </c>
    </row>
    <row r="37" spans="1:5" x14ac:dyDescent="0.2">
      <c r="A37" s="190" t="str">
        <f>Summary!A38</f>
        <v>Cookie Sales (Year 2)</v>
      </c>
      <c r="B37" s="93" t="str">
        <f>IF((COUNTIF(Summary!B38:AE38,"E")-COUNTIF(Summary!B38:AE38,"Y")&gt;0),(COUNTIF(Summary!B38:AE38,"E")-COUNTIF(Summary!B38:AE38,"Y")),"")</f>
        <v/>
      </c>
      <c r="C37" s="179"/>
      <c r="D37" s="184" t="str">
        <f>Summary!A78</f>
        <v>&lt;LIST PATCH HERE&gt;</v>
      </c>
      <c r="E37" s="93" t="str">
        <f>IF((COUNTIF(Summary!B78:AE78,"E")-COUNTIF(Summary!B78:AE78,"Y")&gt;0),(COUNTIF(Summary!B78:AE78,"E")-COUNTIF(Summary!B78:AE78,"Y")),"")</f>
        <v/>
      </c>
    </row>
    <row r="38" spans="1:5" x14ac:dyDescent="0.2">
      <c r="A38" s="190" t="str">
        <f>Summary!A39</f>
        <v>Cookie Pin (Year 2)</v>
      </c>
      <c r="B38" s="93" t="str">
        <f>IF((COUNTIF(Summary!B39:AE39,"E")-COUNTIF(Summary!B39:AE39,"Y")&gt;0),(COUNTIF(Summary!B39:AE39,"E")-COUNTIF(Summary!B39:AE39,"Y")),"")</f>
        <v/>
      </c>
      <c r="C38" s="179"/>
      <c r="D38" s="184" t="str">
        <f>Summary!A79</f>
        <v>&lt;LIST PATCH HERE&gt;</v>
      </c>
      <c r="E38" s="93" t="str">
        <f>IF((COUNTIF(Summary!B79:AE79,"E")-COUNTIF(Summary!B79:AE79,"Y")&gt;0),(COUNTIF(Summary!B79:AE79,"E")-COUNTIF(Summary!B79:AE79,"Y")),"")</f>
        <v/>
      </c>
    </row>
    <row r="39" spans="1:5" x14ac:dyDescent="0.2">
      <c r="A39" s="190" t="str">
        <f>Summary!A40</f>
        <v>Fall Sales (Year 1)</v>
      </c>
      <c r="B39" s="93" t="str">
        <f>IF((COUNTIF(Summary!B40:AE40,"E")-COUNTIF(Summary!B40:AE40,"Y")&gt;0),(COUNTIF(Summary!B40:AE40,"E")-COUNTIF(Summary!B40:AE40,"Y")),"")</f>
        <v/>
      </c>
      <c r="C39" s="179"/>
      <c r="D39" s="184" t="str">
        <f>Summary!A83</f>
        <v>&lt;LIST PATCH HERE&gt;</v>
      </c>
      <c r="E39" s="93" t="str">
        <f>IF((COUNTIF(Summary!B83:AE83,"E")-COUNTIF(Summary!B83:AE83,"Y")&gt;0),(COUNTIF(Summary!B83:AE83,"E")-COUNTIF(Summary!B83:AE83,"Y")),"")</f>
        <v/>
      </c>
    </row>
    <row r="40" spans="1:5" x14ac:dyDescent="0.2">
      <c r="A40" s="190" t="str">
        <f>Summary!A41</f>
        <v>Fall Sales (Year 2)</v>
      </c>
      <c r="B40" s="93" t="str">
        <f>IF((COUNTIF(Summary!B41:AE41,"E")-COUNTIF(Summary!B41:AE41,"Y")&gt;0),(COUNTIF(Summary!B41:AE41,"E")-COUNTIF(Summary!B41:AE41,"Y")),"")</f>
        <v/>
      </c>
      <c r="C40" s="179"/>
      <c r="D40" s="184" t="str">
        <f>Summary!A84</f>
        <v>&lt;LIST PATCH HERE&gt;</v>
      </c>
      <c r="E40" s="93" t="str">
        <f>IF((COUNTIF(Summary!B84:AE84,"E")-COUNTIF(Summary!B84:AE84,"Y")&gt;0),(COUNTIF(Summary!B84:AE84,"E")-COUNTIF(Summary!B84:AE84,"Y")),"")</f>
        <v/>
      </c>
    </row>
    <row r="41" spans="1:5" x14ac:dyDescent="0.2">
      <c r="A41" s="190" t="str">
        <f>Summary!A42</f>
        <v>Thinking Day (Year 1)</v>
      </c>
      <c r="B41" s="93" t="str">
        <f>IF((COUNTIF(Summary!B42:AE42,"E")-COUNTIF(Summary!B42:AE42,"Y")&gt;0),(COUNTIF(Summary!B42:AE42,"E")-COUNTIF(Summary!B42:AE42,"Y")),"")</f>
        <v/>
      </c>
      <c r="C41" s="179"/>
      <c r="D41" s="184" t="str">
        <f>Summary!A86</f>
        <v>&lt;LIST PATCH HERE&gt;</v>
      </c>
      <c r="E41" s="93" t="str">
        <f>IF((COUNTIF(Summary!B86:AE86,"E")-COUNTIF(Summary!B86:AE86,"Y")&gt;0),(COUNTIF(Summary!B86:AE86,"E")-COUNTIF(Summary!B86:AE86,"Y")),"")</f>
        <v/>
      </c>
    </row>
    <row r="42" spans="1:5" x14ac:dyDescent="0.2">
      <c r="A42" s="190" t="str">
        <f>Summary!A43</f>
        <v>Thinking Day (Year 2)</v>
      </c>
      <c r="B42" s="93" t="str">
        <f>IF((COUNTIF(Summary!B43:AE43,"E")-COUNTIF(Summary!B43:AE43,"Y")&gt;0),(COUNTIF(Summary!B43:AE43,"E")-COUNTIF(Summary!B43:AE43,"Y")),"")</f>
        <v/>
      </c>
      <c r="C42" s="179"/>
      <c r="D42" s="184" t="str">
        <f>Summary!A87</f>
        <v>&lt;LIST PATCH HERE&gt;</v>
      </c>
      <c r="E42" s="93" t="str">
        <f>IF((COUNTIF(Summary!B87:AE87,"E")-COUNTIF(Summary!B87:AE87,"Y")&gt;0),(COUNTIF(Summary!B87:AE87,"E")-COUNTIF(Summary!B87:AE87,"Y")),"")</f>
        <v/>
      </c>
    </row>
    <row r="43" spans="1:5" s="230" customFormat="1" x14ac:dyDescent="0.2">
      <c r="A43"/>
      <c r="B43"/>
      <c r="C43" s="228"/>
      <c r="D43" s="231"/>
      <c r="E43" s="231"/>
    </row>
    <row r="44" spans="1:5" s="230" customFormat="1" x14ac:dyDescent="0.2">
      <c r="A44"/>
      <c r="B44"/>
      <c r="C44" s="228"/>
      <c r="D44" s="231"/>
      <c r="E44" s="231"/>
    </row>
    <row r="45" spans="1:5" s="230" customFormat="1" x14ac:dyDescent="0.2">
      <c r="A45"/>
      <c r="B45"/>
      <c r="C45" s="228"/>
      <c r="D45" s="231"/>
      <c r="E45" s="231"/>
    </row>
    <row r="46" spans="1:5" s="230" customFormat="1" x14ac:dyDescent="0.2">
      <c r="A46"/>
      <c r="B46"/>
      <c r="C46" s="228"/>
      <c r="D46" s="231"/>
      <c r="E46" s="231"/>
    </row>
    <row r="47" spans="1:5" s="230" customFormat="1" x14ac:dyDescent="0.2">
      <c r="A47"/>
      <c r="B47"/>
      <c r="C47" s="228"/>
      <c r="D47" s="231"/>
      <c r="E47" s="231"/>
    </row>
    <row r="48" spans="1:5" s="230" customFormat="1" x14ac:dyDescent="0.2">
      <c r="A48"/>
      <c r="B48"/>
      <c r="C48" s="228"/>
      <c r="D48" s="231"/>
      <c r="E48" s="231"/>
    </row>
    <row r="49" spans="4:5" x14ac:dyDescent="0.2">
      <c r="D49" s="231"/>
      <c r="E49" s="231"/>
    </row>
    <row r="50" spans="4:5" x14ac:dyDescent="0.2">
      <c r="D50" s="231"/>
      <c r="E50" s="231"/>
    </row>
  </sheetData>
  <sheetProtection password="9A15" sheet="1" objects="1" scenarios="1" selectLockedCells="1" selectUnlockedCells="1"/>
  <pageMargins left="0.7" right="0.7" top="0.75" bottom="0.5" header="0.25" footer="0.25"/>
  <pageSetup scale="83" fitToWidth="0" orientation="portrait" horizontalDpi="300" verticalDpi="300" r:id="rId1"/>
  <headerFooter>
    <oddHeader>&amp;C&amp;"Arial,Bold"&amp;14CadetteTrax
&amp;12Order Page - &amp;D</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W121"/>
  <sheetViews>
    <sheetView showGridLines="0" zoomScale="90" zoomScaleNormal="90" workbookViewId="0">
      <selection activeCell="N10" sqref="N10"/>
    </sheetView>
  </sheetViews>
  <sheetFormatPr defaultRowHeight="12.75" x14ac:dyDescent="0.2"/>
  <cols>
    <col min="1" max="1" width="2.7109375" style="249" customWidth="1"/>
    <col min="2" max="2" width="30.7109375" style="249" customWidth="1"/>
    <col min="3" max="4" width="2.5703125" style="249" customWidth="1"/>
    <col min="5" max="5" width="2.7109375" style="249" bestFit="1" customWidth="1"/>
    <col min="6" max="6" width="30.28515625" style="249" customWidth="1"/>
    <col min="7" max="7" width="3" style="249" customWidth="1"/>
    <col min="8" max="8" width="3.140625" style="249" customWidth="1"/>
    <col min="9" max="9" width="2" style="249" customWidth="1"/>
    <col min="10" max="10" width="30.28515625" style="249" customWidth="1"/>
    <col min="11" max="11" width="3" style="249" customWidth="1"/>
    <col min="12" max="12" width="3.140625" style="249" customWidth="1"/>
    <col min="13" max="13" width="2" style="249" customWidth="1"/>
    <col min="14" max="14" width="30.28515625" style="249" customWidth="1"/>
    <col min="15" max="16" width="3" style="249" customWidth="1"/>
    <col min="17" max="17" width="2.7109375" style="249" customWidth="1"/>
    <col min="18" max="18" width="30.5703125" style="249" customWidth="1"/>
    <col min="19" max="19" width="2.7109375" style="249" customWidth="1"/>
    <col min="20" max="16384" width="9.140625" style="249"/>
  </cols>
  <sheetData>
    <row r="1" spans="1:21" ht="21" customHeight="1" x14ac:dyDescent="0.35">
      <c r="A1" s="530" t="str">
        <f ca="1">MID(CELL("filename",A1),FIND(IF(ISERROR(FIND("]",CELL("filename",A1))),"$","]"),CELL("filename",A1))+1,256)</f>
        <v>ambassador 1</v>
      </c>
      <c r="B1" s="530"/>
      <c r="C1" s="530"/>
      <c r="D1" s="273"/>
      <c r="E1" s="524" t="s">
        <v>16</v>
      </c>
      <c r="F1" s="524"/>
      <c r="G1" s="524"/>
      <c r="I1" s="524" t="s">
        <v>16</v>
      </c>
      <c r="J1" s="524"/>
      <c r="K1" s="524"/>
      <c r="M1" s="524" t="s">
        <v>16</v>
      </c>
      <c r="N1" s="524"/>
      <c r="O1" s="524"/>
      <c r="Q1" s="524" t="s">
        <v>141</v>
      </c>
      <c r="R1" s="524"/>
      <c r="S1" s="524"/>
      <c r="T1" s="247"/>
      <c r="U1" s="247"/>
    </row>
    <row r="2" spans="1:21" s="253" customFormat="1" ht="13.5" thickBot="1" x14ac:dyDescent="0.25">
      <c r="A2" s="250"/>
      <c r="B2" s="251"/>
      <c r="C2" s="252" t="s">
        <v>17</v>
      </c>
      <c r="D2" s="251"/>
      <c r="E2" s="510" t="str">
        <f>Badges!B6</f>
        <v>Photography</v>
      </c>
      <c r="F2" s="510"/>
      <c r="G2" s="510"/>
      <c r="H2" s="249"/>
      <c r="I2" s="255">
        <v>3</v>
      </c>
      <c r="J2" s="256" t="str">
        <f>Badges!C61</f>
        <v>Dig into national or state public policy</v>
      </c>
      <c r="K2" s="257"/>
      <c r="L2" s="249"/>
      <c r="M2" s="255">
        <v>3</v>
      </c>
      <c r="N2" s="256" t="str">
        <f>Badges!C130</f>
        <v>Share sisterhood around the world</v>
      </c>
      <c r="O2" s="257"/>
      <c r="P2" s="249"/>
      <c r="Q2" s="511" t="str">
        <f>'Age-Level'!B5</f>
        <v>Gold Torch Award</v>
      </c>
      <c r="R2" s="512"/>
      <c r="S2" s="259" t="str">
        <f>IF('Age-Level'!D8="C","C",IF('Age-Level'!D8="P","P",""))</f>
        <v/>
      </c>
      <c r="T2" s="247"/>
      <c r="U2" s="247"/>
    </row>
    <row r="3" spans="1:21" x14ac:dyDescent="0.2">
      <c r="A3" s="528" t="s">
        <v>138</v>
      </c>
      <c r="B3" s="529"/>
      <c r="C3" s="254">
        <f>INT(COUNTIF(C5:C12,"C"))+INT(COUNTIF(C14:C26,"C"))</f>
        <v>0</v>
      </c>
      <c r="E3" s="255">
        <v>1</v>
      </c>
      <c r="F3" s="256" t="str">
        <f>Badges!C7</f>
        <v>Expore the power of photography</v>
      </c>
      <c r="G3" s="257"/>
      <c r="I3" s="255"/>
      <c r="J3" s="256" t="str">
        <f>Badges!C62</f>
        <v>Track your issue</v>
      </c>
      <c r="K3" s="258" t="str">
        <f>IF(Badges!D62="A","A"," ")</f>
        <v xml:space="preserve"> </v>
      </c>
      <c r="M3" s="255"/>
      <c r="N3" s="256" t="str">
        <f>Badges!C131</f>
        <v>Explore an issue affecting girls and</v>
      </c>
      <c r="O3" s="258" t="str">
        <f>IF(Badges!D131="A","A"," ")</f>
        <v xml:space="preserve"> </v>
      </c>
      <c r="Q3" s="489" t="str">
        <f>'Age-Level'!B9</f>
        <v>Ambassador Community Service bar</v>
      </c>
      <c r="R3" s="490"/>
      <c r="S3" s="259" t="str">
        <f>IF('Age-Level'!D9="C","C",IF('Age-Level'!D9="P","P",""))</f>
        <v/>
      </c>
      <c r="T3" s="247"/>
      <c r="U3" s="247"/>
    </row>
    <row r="4" spans="1:21" x14ac:dyDescent="0.2">
      <c r="A4" s="518" t="str">
        <f>Summary!A3</f>
        <v>Legacy</v>
      </c>
      <c r="B4" s="518"/>
      <c r="C4" s="518"/>
      <c r="E4" s="255"/>
      <c r="F4" s="256" t="str">
        <f>Badges!C8</f>
        <v>Go to a photography exhibit</v>
      </c>
      <c r="G4" s="258" t="str">
        <f>IF(Badges!D8="A","A"," ")</f>
        <v xml:space="preserve"> </v>
      </c>
      <c r="I4" s="255"/>
      <c r="J4" s="256" t="str">
        <f>Badges!C63</f>
        <v>Talk to an interest gorup that promotes</v>
      </c>
      <c r="K4" s="258" t="str">
        <f>IF(Badges!D63="A","A"," ")</f>
        <v xml:space="preserve"> </v>
      </c>
      <c r="M4" s="255"/>
      <c r="N4" s="256" t="str">
        <f>Badges!C132</f>
        <v>Organize an event on women and STEM</v>
      </c>
      <c r="O4" s="258" t="str">
        <f>IF(Badges!D132="A","A"," ")</f>
        <v xml:space="preserve"> </v>
      </c>
      <c r="Q4" s="489" t="str">
        <f>'Age-Level'!B12</f>
        <v>Ambassador Service to Girl Scouting bar</v>
      </c>
      <c r="R4" s="490"/>
      <c r="S4" s="259" t="str">
        <f>IF('Age-Level'!D10="C","C",IF('Age-Level'!D10="P","P",""))</f>
        <v/>
      </c>
      <c r="T4" s="247"/>
      <c r="U4" s="247"/>
    </row>
    <row r="5" spans="1:21" ht="12.75" customHeight="1" x14ac:dyDescent="0.2">
      <c r="A5" s="519" t="str">
        <f>Summary!A4</f>
        <v>Photography</v>
      </c>
      <c r="B5" s="520"/>
      <c r="C5" s="260" t="str">
        <f>IF(Badges!D28="C","C",IF(Badges!D28="P","P",""))</f>
        <v/>
      </c>
      <c r="E5" s="255"/>
      <c r="F5" s="256" t="str">
        <f>Badges!C9</f>
        <v>Create a photography timeline.</v>
      </c>
      <c r="G5" s="258" t="str">
        <f>IF(Badges!D9="A","A"," ")</f>
        <v xml:space="preserve"> </v>
      </c>
      <c r="I5" s="255"/>
      <c r="J5" s="256" t="str">
        <f>Badges!C64</f>
        <v>Compare three different states' positions</v>
      </c>
      <c r="K5" s="258" t="str">
        <f>IF(Badges!D64="A","A"," ")</f>
        <v xml:space="preserve"> </v>
      </c>
      <c r="M5" s="255"/>
      <c r="N5" s="256" t="str">
        <f>Badges!C133</f>
        <v>Interview a global citizen</v>
      </c>
      <c r="O5" s="258" t="str">
        <f>IF(Badges!D133="A","A"," ")</f>
        <v xml:space="preserve"> </v>
      </c>
      <c r="Q5" s="489" t="str">
        <f>'Age-Level'!B15</f>
        <v>Ambassador Volunteer in Training</v>
      </c>
      <c r="R5" s="490"/>
      <c r="S5" s="259" t="str">
        <f>IF('Age-Level'!D19="C","C",IF('Age-Level'!D19="P","P",""))</f>
        <v/>
      </c>
      <c r="T5" s="247"/>
      <c r="U5" s="247"/>
    </row>
    <row r="6" spans="1:21" ht="12.75" customHeight="1" x14ac:dyDescent="0.2">
      <c r="A6" s="508" t="str">
        <f>Summary!A5</f>
        <v>Coaching</v>
      </c>
      <c r="B6" s="509"/>
      <c r="C6" s="260" t="str">
        <f>IF(Badges!D51="C","C",IF(Badges!D51="P","P",""))</f>
        <v/>
      </c>
      <c r="E6" s="255"/>
      <c r="F6" s="256" t="str">
        <f>Badges!C10</f>
        <v>Make sticky-note comics</v>
      </c>
      <c r="G6" s="258" t="str">
        <f>IF(Badges!D10="A","A"," ")</f>
        <v xml:space="preserve"> </v>
      </c>
      <c r="I6" s="255">
        <v>4</v>
      </c>
      <c r="J6" s="256" t="str">
        <f>Badges!C65</f>
        <v>Explore local or community policy</v>
      </c>
      <c r="K6" s="257"/>
      <c r="M6" s="255">
        <v>4</v>
      </c>
      <c r="N6" s="256" t="str">
        <f>Badges!C134</f>
        <v>Leave your wolrd better than you found it</v>
      </c>
      <c r="O6" s="257"/>
      <c r="Q6" s="489" t="str">
        <f>'Age-Level'!B20</f>
        <v>Journey Summit Pin</v>
      </c>
      <c r="R6" s="490"/>
      <c r="S6" s="259" t="str">
        <f>IF('Age-Level'!D21="C","C",IF('Age-Level'!D21="P","P",""))</f>
        <v/>
      </c>
      <c r="T6" s="247"/>
      <c r="U6" s="247"/>
    </row>
    <row r="7" spans="1:21" x14ac:dyDescent="0.2">
      <c r="A7" s="508" t="str">
        <f>Summary!A6</f>
        <v>Public Policy</v>
      </c>
      <c r="B7" s="509"/>
      <c r="C7" s="260" t="str">
        <f>IF(Badges!D74="C","C",IF(Badges!D74="P","P",""))</f>
        <v/>
      </c>
      <c r="E7" s="255">
        <v>2</v>
      </c>
      <c r="F7" s="256" t="str">
        <f>Badges!C11</f>
        <v>Focus on composition</v>
      </c>
      <c r="G7" s="257"/>
      <c r="I7" s="255"/>
      <c r="J7" s="256" t="str">
        <f>Badges!C66</f>
        <v>Attend a meeting</v>
      </c>
      <c r="K7" s="258" t="str">
        <f>IF(Badges!D66="A","A"," ")</f>
        <v xml:space="preserve"> </v>
      </c>
      <c r="M7" s="255"/>
      <c r="N7" s="256" t="str">
        <f>Badges!C135</f>
        <v xml:space="preserve">Find ideas to use your leaderhship </v>
      </c>
      <c r="O7" s="258" t="str">
        <f>IF(Badges!D135="A","A"," ")</f>
        <v xml:space="preserve"> </v>
      </c>
      <c r="Q7" s="489" t="str">
        <f>'Age-Level'!C23</f>
        <v>Cookie Rally (Year 1)</v>
      </c>
      <c r="R7" s="490"/>
      <c r="S7" s="265" t="str">
        <f>IF('Age-Level'!D23="A","A"," ")</f>
        <v xml:space="preserve"> </v>
      </c>
    </row>
    <row r="8" spans="1:21" x14ac:dyDescent="0.2">
      <c r="A8" s="508" t="str">
        <f>Summary!A7</f>
        <v>Dinner Party</v>
      </c>
      <c r="B8" s="509"/>
      <c r="C8" s="260" t="str">
        <f>IF(Badges!D97="C","C",IF(Badges!D97="P","P",""))</f>
        <v/>
      </c>
      <c r="E8" s="255"/>
      <c r="F8" s="256" t="str">
        <f>Badges!C12</f>
        <v>Capture a day in the life</v>
      </c>
      <c r="G8" s="258" t="str">
        <f>IF(Badges!D12="A","A"," ")</f>
        <v xml:space="preserve"> </v>
      </c>
      <c r="I8" s="255"/>
      <c r="J8" s="256" t="str">
        <f>Badges!C67</f>
        <v>Compare different local positions</v>
      </c>
      <c r="K8" s="258" t="str">
        <f>IF(Badges!D67="A","A"," ")</f>
        <v xml:space="preserve"> </v>
      </c>
      <c r="M8" s="255"/>
      <c r="N8" s="256" t="str">
        <f>Badges!C136</f>
        <v>Gather ideas to work for a healthy</v>
      </c>
      <c r="O8" s="258" t="str">
        <f>IF(Badges!D136="A","A"," ")</f>
        <v xml:space="preserve"> </v>
      </c>
      <c r="Q8" s="489" t="str">
        <f>'Age-Level'!C24</f>
        <v>Cookie Sales (Year 1)</v>
      </c>
      <c r="R8" s="490"/>
      <c r="S8" s="265" t="str">
        <f>IF('Age-Level'!D24="A","A"," ")</f>
        <v xml:space="preserve"> </v>
      </c>
    </row>
    <row r="9" spans="1:21" x14ac:dyDescent="0.2">
      <c r="A9" s="508" t="str">
        <f>Summary!A8</f>
        <v>Ambassador First Aid</v>
      </c>
      <c r="B9" s="509"/>
      <c r="C9" s="260" t="str">
        <f>IF(Badges!D120="C","C",IF(Badges!D120="P","P",""))</f>
        <v/>
      </c>
      <c r="E9" s="255"/>
      <c r="F9" s="256" t="str">
        <f>Badges!C13</f>
        <v>Photograph weather patterns</v>
      </c>
      <c r="G9" s="258" t="str">
        <f>IF(Badges!D13="A","A"," ")</f>
        <v xml:space="preserve"> </v>
      </c>
      <c r="I9" s="255"/>
      <c r="J9" s="256" t="str">
        <f>Badges!C68</f>
        <v>Visit your local legislator's office</v>
      </c>
      <c r="K9" s="258" t="str">
        <f>IF(Badges!D68="A","A"," ")</f>
        <v xml:space="preserve"> </v>
      </c>
      <c r="M9" s="255"/>
      <c r="N9" s="256" t="str">
        <f>Badges!C137</f>
        <v>Brainstorm idea for social change</v>
      </c>
      <c r="O9" s="258" t="str">
        <f>IF(Badges!D137="A","A"," ")</f>
        <v xml:space="preserve"> </v>
      </c>
      <c r="Q9" s="489" t="str">
        <f>'Age-Level'!C25</f>
        <v>Cookie Pin (Year 1)</v>
      </c>
      <c r="R9" s="490"/>
      <c r="S9" s="265" t="str">
        <f>IF('Age-Level'!D25="A","A"," ")</f>
        <v xml:space="preserve"> </v>
      </c>
    </row>
    <row r="10" spans="1:21" x14ac:dyDescent="0.2">
      <c r="A10" s="508" t="str">
        <f>Summary!A9</f>
        <v>Ambassador Girl Scout Way</v>
      </c>
      <c r="B10" s="509"/>
      <c r="C10" s="261" t="str">
        <f>IF(Badges!D143="C","C",IF(Badges!D143="P","P",""))</f>
        <v/>
      </c>
      <c r="E10" s="255"/>
      <c r="F10" s="256" t="str">
        <f>Badges!C14</f>
        <v>Take 5 photos form a different</v>
      </c>
      <c r="G10" s="258" t="str">
        <f>IF(Badges!D14="A","A"," ")</f>
        <v xml:space="preserve"> </v>
      </c>
      <c r="I10" s="255">
        <v>5</v>
      </c>
      <c r="J10" s="256" t="str">
        <f>Badges!C69</f>
        <v>See public policy creation in action</v>
      </c>
      <c r="K10" s="257"/>
      <c r="M10" s="255">
        <v>5</v>
      </c>
      <c r="N10" s="256" t="str">
        <f>Badges!C138</f>
        <v>Enjoy Girl Scout traditions!</v>
      </c>
      <c r="O10" s="257"/>
      <c r="Q10" s="489" t="str">
        <f>'Age-Level'!C26</f>
        <v>Cookie Rally (Year 2)</v>
      </c>
      <c r="R10" s="490"/>
      <c r="S10" s="265" t="str">
        <f>IF('Age-Level'!D26="A","A"," ")</f>
        <v xml:space="preserve"> </v>
      </c>
    </row>
    <row r="11" spans="1:21" x14ac:dyDescent="0.2">
      <c r="A11" s="527" t="str">
        <f>Summary!A10</f>
        <v>Water</v>
      </c>
      <c r="B11" s="509"/>
      <c r="C11" s="260" t="str">
        <f>IF(Badges!D166="C","C",IF(Badges!D166="P","P",""))</f>
        <v/>
      </c>
      <c r="E11" s="255">
        <v>3</v>
      </c>
      <c r="F11" s="256" t="str">
        <f>Badges!C15</f>
        <v>Focus on light</v>
      </c>
      <c r="G11" s="257"/>
      <c r="I11" s="255"/>
      <c r="J11" s="256" t="str">
        <f>Badges!C70</f>
        <v>Shadow a policy-maker</v>
      </c>
      <c r="K11" s="258" t="str">
        <f>IF(Badges!D70="A","A"," ")</f>
        <v xml:space="preserve"> </v>
      </c>
      <c r="M11" s="255"/>
      <c r="N11" s="256" t="str">
        <f>Badges!C139</f>
        <v>Pass down a tradition</v>
      </c>
      <c r="O11" s="258" t="str">
        <f>IF(Badges!D139="A","A"," ")</f>
        <v xml:space="preserve"> </v>
      </c>
      <c r="Q11" s="489" t="str">
        <f>'Age-Level'!C27</f>
        <v>Cookie Sales (Year 2)</v>
      </c>
      <c r="R11" s="490"/>
      <c r="S11" s="265" t="str">
        <f>IF('Age-Level'!D27="A","A"," ")</f>
        <v xml:space="preserve"> </v>
      </c>
    </row>
    <row r="12" spans="1:21" x14ac:dyDescent="0.2">
      <c r="A12" s="525"/>
      <c r="B12" s="525"/>
      <c r="C12" s="351"/>
      <c r="E12" s="255"/>
      <c r="F12" s="256" t="str">
        <f>Badges!C16</f>
        <v>Invite friends to a shoot day</v>
      </c>
      <c r="G12" s="258" t="str">
        <f>IF(Badges!D16="A","A"," ")</f>
        <v xml:space="preserve"> </v>
      </c>
      <c r="I12" s="255"/>
      <c r="J12" s="256" t="str">
        <f>Badges!C71</f>
        <v>Volunteer at an office</v>
      </c>
      <c r="K12" s="258" t="str">
        <f>IF(Badges!D71="A","A"," ")</f>
        <v xml:space="preserve"> </v>
      </c>
      <c r="M12" s="255"/>
      <c r="N12" s="256" t="str">
        <f>Badges!C140</f>
        <v>Start a Girl Scout tradition of your own</v>
      </c>
      <c r="O12" s="258" t="str">
        <f>IF(Badges!D140="A","A"," ")</f>
        <v xml:space="preserve"> </v>
      </c>
      <c r="Q12" s="489" t="str">
        <f>'Age-Level'!C28</f>
        <v>Cookie Pin (Year 2)</v>
      </c>
      <c r="R12" s="490"/>
      <c r="S12" s="265" t="str">
        <f>IF('Age-Level'!D28="A","A"," ")</f>
        <v xml:space="preserve"> </v>
      </c>
    </row>
    <row r="13" spans="1:21" x14ac:dyDescent="0.2">
      <c r="A13" s="518" t="str">
        <f>Summary!A3</f>
        <v>Legacy</v>
      </c>
      <c r="B13" s="518"/>
      <c r="C13" s="518"/>
      <c r="E13" s="255"/>
      <c r="F13" s="256" t="str">
        <f>Badges!C17</f>
        <v>Capture the same person or object</v>
      </c>
      <c r="G13" s="258" t="str">
        <f>IF(Badges!D17="A","A"," ")</f>
        <v xml:space="preserve"> </v>
      </c>
      <c r="I13" s="255"/>
      <c r="J13" s="256" t="str">
        <f>Badges!C72</f>
        <v>Interview a policy-maker</v>
      </c>
      <c r="K13" s="258" t="str">
        <f>IF(Badges!D72="A","A"," ")</f>
        <v xml:space="preserve"> </v>
      </c>
      <c r="M13" s="255"/>
      <c r="N13" s="256" t="str">
        <f>Badges!C141</f>
        <v>Share the Girl Scout way by example</v>
      </c>
      <c r="O13" s="258" t="str">
        <f>IF(Badges!D141="A","A"," ")</f>
        <v xml:space="preserve"> </v>
      </c>
      <c r="Q13" s="489" t="str">
        <f>'Age-Level'!C30</f>
        <v>Fall Sales (Year 1)</v>
      </c>
      <c r="R13" s="490"/>
      <c r="S13" s="260" t="str">
        <f>IF('Age-Level'!D30="A","A","")</f>
        <v/>
      </c>
    </row>
    <row r="14" spans="1:21" x14ac:dyDescent="0.2">
      <c r="A14" s="519" t="str">
        <f>Summary!A4</f>
        <v>Photography</v>
      </c>
      <c r="B14" s="520"/>
      <c r="C14" s="259" t="str">
        <f>IF(Badges!D28="C","C",IF(Badges!D28="P","P",""))</f>
        <v/>
      </c>
      <c r="E14" s="255"/>
      <c r="F14" s="256" t="str">
        <f>Badges!C18</f>
        <v>Grow your image</v>
      </c>
      <c r="G14" s="258" t="str">
        <f>IF(Badges!D18="A","A"," ")</f>
        <v xml:space="preserve"> </v>
      </c>
      <c r="I14" s="354" t="str">
        <f>Badges!B75</f>
        <v>Dinner Party</v>
      </c>
      <c r="J14" s="355"/>
      <c r="K14" s="355"/>
      <c r="M14" s="354" t="str">
        <f>Badges!B144</f>
        <v>Water</v>
      </c>
      <c r="N14" s="355"/>
      <c r="O14" s="355"/>
      <c r="Q14" s="489" t="str">
        <f>'Age-Level'!C31</f>
        <v>Fall Sales (Year 2)</v>
      </c>
      <c r="R14" s="490"/>
      <c r="S14" s="260" t="str">
        <f>IF('Age-Level'!D31="A","A","")</f>
        <v/>
      </c>
    </row>
    <row r="15" spans="1:21" x14ac:dyDescent="0.2">
      <c r="A15" s="508" t="str">
        <f>Summary!A5</f>
        <v>Coaching</v>
      </c>
      <c r="B15" s="509"/>
      <c r="C15" s="260" t="str">
        <f>IF(Badges!D51="C","C",IF(Badges!D51="P","P",""))</f>
        <v/>
      </c>
      <c r="E15" s="255">
        <v>4</v>
      </c>
      <c r="F15" s="256" t="str">
        <f>Badges!C19</f>
        <v>Focus on motion</v>
      </c>
      <c r="G15" s="257"/>
      <c r="I15" s="255">
        <v>1</v>
      </c>
      <c r="J15" s="256" t="str">
        <f>Badges!C76</f>
        <v>Create your menu</v>
      </c>
      <c r="K15" s="257"/>
      <c r="M15" s="255">
        <v>1</v>
      </c>
      <c r="N15" s="256" t="str">
        <f>Badges!C145</f>
        <v>Have fun reflecting on your relationship with water</v>
      </c>
      <c r="O15" s="257"/>
      <c r="Q15" s="489" t="str">
        <f>'Age-Level'!C33</f>
        <v>Thinking Day (Year 1)</v>
      </c>
      <c r="R15" s="490"/>
      <c r="S15" s="260" t="str">
        <f>IF('Age-Level'!D33="A","A","")</f>
        <v/>
      </c>
    </row>
    <row r="16" spans="1:21" x14ac:dyDescent="0.2">
      <c r="A16" s="508" t="str">
        <f>Summary!A6</f>
        <v>Public Policy</v>
      </c>
      <c r="B16" s="509"/>
      <c r="C16" s="260" t="str">
        <f>IF(Badges!D74="C","C",IF(Badges!D74="P","P",""))</f>
        <v/>
      </c>
      <c r="E16" s="255"/>
      <c r="F16" s="256" t="str">
        <f>Badges!C20</f>
        <v xml:space="preserve">Take photos of a group </v>
      </c>
      <c r="G16" s="258" t="str">
        <f>IF(Badges!D20="A","A"," ")</f>
        <v xml:space="preserve"> </v>
      </c>
      <c r="I16" s="255"/>
      <c r="J16" s="256" t="str">
        <f>Badges!C77</f>
        <v>Interview a caterer, event planner, chef</v>
      </c>
      <c r="K16" s="258" t="str">
        <f>IF(Badges!D77="A","A"," ")</f>
        <v xml:space="preserve"> </v>
      </c>
      <c r="M16" s="255"/>
      <c r="N16" s="256" t="str">
        <f>Badges!C146</f>
        <v>Visit water in its natural state</v>
      </c>
      <c r="O16" s="258" t="str">
        <f>IF(Badges!D146="A","A"," ")</f>
        <v xml:space="preserve"> </v>
      </c>
      <c r="Q16" s="489" t="str">
        <f>'Age-Level'!C34</f>
        <v>Thinking Day (Year 2)</v>
      </c>
      <c r="R16" s="490"/>
      <c r="S16" s="260" t="str">
        <f>IF('Age-Level'!D34="A","A","")</f>
        <v/>
      </c>
    </row>
    <row r="17" spans="1:19" x14ac:dyDescent="0.2">
      <c r="A17" s="508" t="str">
        <f>Summary!A7</f>
        <v>Dinner Party</v>
      </c>
      <c r="B17" s="509"/>
      <c r="C17" s="260" t="str">
        <f>IF(Badges!D97="C","C",IF(Badges!D97="P","P",""))</f>
        <v/>
      </c>
      <c r="E17" s="255"/>
      <c r="F17" s="256" t="str">
        <f>Badges!C21</f>
        <v>Take photos of faces in motion</v>
      </c>
      <c r="G17" s="258" t="str">
        <f>IF(Badges!D21="A","A"," ")</f>
        <v xml:space="preserve"> </v>
      </c>
      <c r="I17" s="255"/>
      <c r="J17" s="256" t="str">
        <f>Badges!C78</f>
        <v>Collect recipes from cooking shows</v>
      </c>
      <c r="K17" s="258" t="str">
        <f>IF(Badges!D78="A","A"," ")</f>
        <v xml:space="preserve"> </v>
      </c>
      <c r="M17" s="255"/>
      <c r="N17" s="256" t="str">
        <f>Badges!C147</f>
        <v>Try a new water skill</v>
      </c>
      <c r="O17" s="258" t="str">
        <f>IF(Badges!D147="A","A"," ")</f>
        <v xml:space="preserve"> </v>
      </c>
      <c r="Q17" s="489" t="str">
        <f>'Age-Level'!C36</f>
        <v>Global Action Award</v>
      </c>
      <c r="R17" s="490"/>
      <c r="S17" s="260" t="str">
        <f>IF('Age-Level'!D36="A","A","")</f>
        <v/>
      </c>
    </row>
    <row r="18" spans="1:19" x14ac:dyDescent="0.2">
      <c r="A18" s="508" t="str">
        <f>Summary!A8</f>
        <v>Ambassador First Aid</v>
      </c>
      <c r="B18" s="509"/>
      <c r="C18" s="260" t="str">
        <f>IF(Badges!D120="C","C",IF(Badges!D120="P","P",""))</f>
        <v/>
      </c>
      <c r="E18" s="255"/>
      <c r="F18" s="256" t="str">
        <f>Badges!C22</f>
        <v>Take photos of objects in motion</v>
      </c>
      <c r="G18" s="258" t="str">
        <f>IF(Badges!D22="A","A"," ")</f>
        <v xml:space="preserve"> </v>
      </c>
      <c r="I18" s="255"/>
      <c r="J18" s="256" t="str">
        <f>Badges!C79</f>
        <v>Build a men around your favorite</v>
      </c>
      <c r="K18" s="258" t="str">
        <f>IF(Badges!D79="A","A"," ")</f>
        <v xml:space="preserve"> </v>
      </c>
      <c r="M18" s="255"/>
      <c r="N18" s="256" t="str">
        <f>Badges!C148</f>
        <v>Enjoy a water activity you already know</v>
      </c>
      <c r="O18" s="258" t="str">
        <f>IF(Badges!D148="A","A"," ")</f>
        <v xml:space="preserve"> </v>
      </c>
      <c r="Q18" s="489" t="str">
        <f>'Age-Level'!C38</f>
        <v>International Friendship Recognition</v>
      </c>
      <c r="R18" s="490"/>
      <c r="S18" s="260" t="str">
        <f>IF('Age-Level'!D38="A","A","")</f>
        <v/>
      </c>
    </row>
    <row r="19" spans="1:19" x14ac:dyDescent="0.2">
      <c r="A19" s="508" t="str">
        <f>Summary!A9</f>
        <v>Ambassador Girl Scout Way</v>
      </c>
      <c r="B19" s="509"/>
      <c r="C19" s="260" t="str">
        <f>IF(Badges!D143="C","C",IF(Badges!D143="P","P",""))</f>
        <v/>
      </c>
      <c r="E19" s="255">
        <v>5</v>
      </c>
      <c r="F19" s="256" t="str">
        <f>Badges!C23</f>
        <v>Tell a story with photography</v>
      </c>
      <c r="G19" s="257"/>
      <c r="I19" s="255">
        <v>2</v>
      </c>
      <c r="J19" s="256" t="str">
        <f>Badges!C80</f>
        <v>Make a budget and shopping list</v>
      </c>
      <c r="K19" s="257"/>
      <c r="M19" s="255">
        <v>2</v>
      </c>
      <c r="N19" s="256" t="str">
        <f>Badges!C149</f>
        <v>Celebrate water art-and create your own</v>
      </c>
      <c r="O19" s="257"/>
      <c r="Q19" s="489" t="str">
        <f>'Age-Level'!C40</f>
        <v>Investiture</v>
      </c>
      <c r="R19" s="490"/>
      <c r="S19" s="260" t="str">
        <f>IF('Age-Level'!D40="A","A","")</f>
        <v/>
      </c>
    </row>
    <row r="20" spans="1:19" x14ac:dyDescent="0.2">
      <c r="A20" s="525" t="str">
        <f>Summary!A10</f>
        <v>Water</v>
      </c>
      <c r="B20" s="526"/>
      <c r="C20" s="261" t="str">
        <f>IF(Badges!D166="C","C",IF(Badges!D166="P","P",""))</f>
        <v/>
      </c>
      <c r="E20" s="255"/>
      <c r="F20" s="256" t="str">
        <f>Badges!C24</f>
        <v>Stage a photo exhibit</v>
      </c>
      <c r="G20" s="258" t="str">
        <f>IF(Badges!D24="A","A"," ")</f>
        <v xml:space="preserve"> </v>
      </c>
      <c r="I20" s="255"/>
      <c r="J20" s="256" t="str">
        <f>Badges!C81</f>
        <v>Camparison shop</v>
      </c>
      <c r="K20" s="258" t="str">
        <f>IF(Badges!D81="A","A"," ")</f>
        <v xml:space="preserve"> </v>
      </c>
      <c r="M20" s="255"/>
      <c r="N20" s="256" t="str">
        <f>Badges!C150</f>
        <v>Delve into water literature</v>
      </c>
      <c r="O20" s="258" t="str">
        <f>IF(Badges!D150="A","A"," ")</f>
        <v xml:space="preserve"> </v>
      </c>
      <c r="Q20" s="489" t="str">
        <f>'Age-Level'!C41</f>
        <v>Rededication (1st year)</v>
      </c>
      <c r="R20" s="490"/>
      <c r="S20" s="270" t="str">
        <f>IF('Age-Level'!D41="C","C","")</f>
        <v/>
      </c>
    </row>
    <row r="21" spans="1:19" x14ac:dyDescent="0.2">
      <c r="A21" s="518" t="str">
        <f>Summary!A11</f>
        <v>Financial Literacy</v>
      </c>
      <c r="B21" s="518"/>
      <c r="C21" s="518"/>
      <c r="E21" s="255"/>
      <c r="F21" s="256" t="str">
        <f>Badges!C25</f>
        <v>Make a digital slide show</v>
      </c>
      <c r="G21" s="258" t="str">
        <f>IF(Badges!D25="A","A"," ")</f>
        <v xml:space="preserve"> </v>
      </c>
      <c r="I21" s="255"/>
      <c r="J21" s="256" t="str">
        <f>Badges!C82</f>
        <v>Consult with a professional chef</v>
      </c>
      <c r="K21" s="258" t="str">
        <f>IF(Badges!D82="A","A"," ")</f>
        <v xml:space="preserve"> </v>
      </c>
      <c r="M21" s="255"/>
      <c r="N21" s="256" t="str">
        <f>Badges!C151</f>
        <v xml:space="preserve">Enjoy an exhibit or event that features </v>
      </c>
      <c r="O21" s="258" t="str">
        <f>IF(Badges!D151="A","A"," ")</f>
        <v xml:space="preserve"> </v>
      </c>
      <c r="Q21" s="489" t="str">
        <f>'Age-Level'!C42</f>
        <v>Rededication (2nd year)</v>
      </c>
      <c r="R21" s="490"/>
      <c r="S21" s="270" t="str">
        <f>IF('Age-Level'!D42="C","C","")</f>
        <v/>
      </c>
    </row>
    <row r="22" spans="1:19" x14ac:dyDescent="0.2">
      <c r="A22" s="519" t="str">
        <f>Summary!A12</f>
        <v>On My Own</v>
      </c>
      <c r="B22" s="520"/>
      <c r="C22" s="259" t="str">
        <f>IF(Badges!D190="C","C",IF(Badges!D190="P","P",""))</f>
        <v/>
      </c>
      <c r="E22" s="255"/>
      <c r="F22" s="256" t="str">
        <f>Badges!C26</f>
        <v>Create a photo album or scrapbook</v>
      </c>
      <c r="G22" s="258" t="str">
        <f>IF(Badges!D26="A","A"," ")</f>
        <v xml:space="preserve"> </v>
      </c>
      <c r="I22" s="255"/>
      <c r="J22" s="256" t="str">
        <f>Badges!C83</f>
        <v>Learn about alternative ways to shop</v>
      </c>
      <c r="K22" s="258" t="str">
        <f>IF(Badges!D83="A","A"," ")</f>
        <v xml:space="preserve"> </v>
      </c>
      <c r="M22" s="255"/>
      <c r="N22" s="256" t="str">
        <f>Badges!C152</f>
        <v>Create your own water composition</v>
      </c>
      <c r="O22" s="258" t="str">
        <f>IF(Badges!D152="A","A"," ")</f>
        <v xml:space="preserve"> </v>
      </c>
      <c r="Q22" s="357" t="str">
        <f>'Age-Level'!B43</f>
        <v>My Promise, My Faith (Year 1)</v>
      </c>
      <c r="R22" s="358"/>
      <c r="S22" s="270"/>
    </row>
    <row r="23" spans="1:19" x14ac:dyDescent="0.2">
      <c r="A23" s="508" t="str">
        <f>Summary!A13</f>
        <v>Good Credit</v>
      </c>
      <c r="B23" s="509"/>
      <c r="C23" s="259" t="str">
        <f>IF(Badges!D213="C","C",IF(Badges!D213="P","P",""))</f>
        <v/>
      </c>
      <c r="E23" s="510" t="str">
        <f>Badges!B29</f>
        <v>Coaching</v>
      </c>
      <c r="F23" s="510"/>
      <c r="G23" s="510"/>
      <c r="I23" s="255">
        <v>3</v>
      </c>
      <c r="J23" s="256" t="str">
        <f>Badges!C84</f>
        <v>Practice timing your courses</v>
      </c>
      <c r="K23" s="257"/>
      <c r="M23" s="255">
        <v>3</v>
      </c>
      <c r="N23" s="256" t="str">
        <f>Badges!C153</f>
        <v>Find out about water issues</v>
      </c>
      <c r="O23" s="257"/>
      <c r="Q23" s="276">
        <v>1</v>
      </c>
      <c r="R23" s="359" t="str">
        <f>'Age-Level'!C44</f>
        <v>Choose one line from the Law</v>
      </c>
      <c r="S23" s="270" t="str">
        <f>IF('Age-Level'!D44="A","A","")</f>
        <v/>
      </c>
    </row>
    <row r="24" spans="1:19" x14ac:dyDescent="0.2">
      <c r="A24" s="505" t="str">
        <f>Summary!A14</f>
        <v>Cookie Business</v>
      </c>
      <c r="B24" s="506"/>
      <c r="C24" s="507"/>
      <c r="D24" s="251"/>
      <c r="E24" s="255">
        <v>1</v>
      </c>
      <c r="F24" s="256" t="str">
        <f>Badges!C30</f>
        <v>Begin to outline your coaching strategy</v>
      </c>
      <c r="G24" s="257"/>
      <c r="I24" s="255"/>
      <c r="J24" s="256" t="str">
        <f>Badges!C85</f>
        <v>Get tips fromo food professionals</v>
      </c>
      <c r="K24" s="258" t="str">
        <f>IF(Badges!D85="A","A"," ")</f>
        <v xml:space="preserve"> </v>
      </c>
      <c r="M24" s="255"/>
      <c r="N24" s="256" t="str">
        <f>Badges!C154</f>
        <v>Visit a water facility and explore its</v>
      </c>
      <c r="O24" s="258" t="str">
        <f>IF(Badges!D154="A","A"," ")</f>
        <v xml:space="preserve"> </v>
      </c>
      <c r="Q24" s="275">
        <v>2</v>
      </c>
      <c r="R24" s="359" t="str">
        <f>'Age-Level'!C45</f>
        <v>Find a woman in your community</v>
      </c>
      <c r="S24" s="270" t="str">
        <f>IF('Age-Level'!D45="A","A","")</f>
        <v/>
      </c>
    </row>
    <row r="25" spans="1:19" x14ac:dyDescent="0.2">
      <c r="A25" s="508" t="str">
        <f>Summary!A15</f>
        <v>Research and Development</v>
      </c>
      <c r="B25" s="509"/>
      <c r="C25" s="260" t="str">
        <f>IF(Badges!D227="C","C",IF(Badges!D227="P","P",""))</f>
        <v/>
      </c>
      <c r="E25" s="255"/>
      <c r="F25" s="256" t="str">
        <f>Badges!C31</f>
        <v>Talk to a great coach</v>
      </c>
      <c r="G25" s="258" t="str">
        <f>IF(Badges!D31="A","A"," ")</f>
        <v xml:space="preserve"> </v>
      </c>
      <c r="I25" s="255"/>
      <c r="J25" s="256" t="str">
        <f>Badges!C86</f>
        <v>Make a menu timeline</v>
      </c>
      <c r="K25" s="258" t="str">
        <f>IF(Badges!D86="A","A"," ")</f>
        <v xml:space="preserve"> </v>
      </c>
      <c r="M25" s="255"/>
      <c r="N25" s="256" t="str">
        <f>Badges!C155</f>
        <v>Investigate endangered marine life</v>
      </c>
      <c r="O25" s="258" t="str">
        <f>IF(Badges!D155="A","A"," ")</f>
        <v xml:space="preserve"> </v>
      </c>
      <c r="Q25" s="275">
        <v>3</v>
      </c>
      <c r="R25" s="359" t="str">
        <f>'Age-Level'!C46</f>
        <v>Gather three inspirational quotes</v>
      </c>
      <c r="S25" s="270" t="str">
        <f>IF('Age-Level'!D46="A","A","")</f>
        <v/>
      </c>
    </row>
    <row r="26" spans="1:19" x14ac:dyDescent="0.2">
      <c r="A26" s="508" t="str">
        <f>Summary!A16</f>
        <v>P &amp; L</v>
      </c>
      <c r="B26" s="509"/>
      <c r="C26" s="260" t="str">
        <f>IF(Badges!D240="C","C",IF(Badges!D240="P","P",""))</f>
        <v/>
      </c>
      <c r="E26" s="255"/>
      <c r="F26" s="256" t="str">
        <f>Badges!C32</f>
        <v>Watch three sports documentaries</v>
      </c>
      <c r="G26" s="258" t="str">
        <f>IF(Badges!D32="A","A"," ")</f>
        <v xml:space="preserve"> </v>
      </c>
      <c r="I26" s="255"/>
      <c r="J26" s="256" t="str">
        <f>Badges!C87</f>
        <v>Prepare a test meal for family or friends</v>
      </c>
      <c r="K26" s="258" t="str">
        <f>IF(Badges!D87="A","A"," ")</f>
        <v xml:space="preserve"> </v>
      </c>
      <c r="M26" s="255"/>
      <c r="N26" s="256" t="str">
        <f>Badges!C156</f>
        <v>Investigate water as a hazard</v>
      </c>
      <c r="O26" s="258" t="str">
        <f>IF(Badges!D156="A","A"," ")</f>
        <v xml:space="preserve"> </v>
      </c>
      <c r="Q26" s="275">
        <v>4</v>
      </c>
      <c r="R26" s="359" t="str">
        <f>'Age-Level'!C47</f>
        <v>Make something to remind you</v>
      </c>
      <c r="S26" s="270" t="str">
        <f>IF('Age-Level'!D47="A","A","")</f>
        <v/>
      </c>
    </row>
    <row r="27" spans="1:19" x14ac:dyDescent="0.2">
      <c r="A27" s="361"/>
      <c r="B27" s="361"/>
      <c r="C27" s="274"/>
      <c r="E27" s="255"/>
      <c r="F27" s="256" t="str">
        <f>Badges!C33</f>
        <v>Attend a coaching clinic or seminar</v>
      </c>
      <c r="G27" s="258" t="str">
        <f>IF(Badges!D33="A","A"," ")</f>
        <v xml:space="preserve"> </v>
      </c>
      <c r="I27" s="255">
        <v>4</v>
      </c>
      <c r="J27" s="256" t="str">
        <f>Badges!C88</f>
        <v>Explore imaginative ways to present food</v>
      </c>
      <c r="K27" s="257"/>
      <c r="M27" s="255">
        <v>4</v>
      </c>
      <c r="N27" s="256" t="str">
        <f>Badges!C157</f>
        <v>Explore water solutions</v>
      </c>
      <c r="O27" s="257"/>
      <c r="Q27" s="275">
        <v>5</v>
      </c>
      <c r="R27" s="359" t="str">
        <f>'Age-Level'!C48</f>
        <v xml:space="preserve">Make a commitment to live what </v>
      </c>
      <c r="S27" s="270" t="str">
        <f>IF('Age-Level'!D48="A","A","")</f>
        <v/>
      </c>
    </row>
    <row r="28" spans="1:19" x14ac:dyDescent="0.2">
      <c r="A28" s="502" t="s">
        <v>89</v>
      </c>
      <c r="B28" s="502"/>
      <c r="C28" s="502"/>
      <c r="E28" s="255">
        <v>2</v>
      </c>
      <c r="F28" s="256" t="str">
        <f>Badges!C34</f>
        <v>Conduct a first assessment</v>
      </c>
      <c r="G28" s="257"/>
      <c r="I28" s="255"/>
      <c r="J28" s="256" t="str">
        <f>Badges!C89</f>
        <v>Expreiment with garnishes</v>
      </c>
      <c r="K28" s="258" t="str">
        <f>IF(Badges!D89="A","A"," ")</f>
        <v xml:space="preserve"> </v>
      </c>
      <c r="M28" s="255"/>
      <c r="N28" s="256" t="str">
        <f>Badges!C158</f>
        <v>Interview a water scientist</v>
      </c>
      <c r="O28" s="258" t="str">
        <f>IF(Badges!D158="A","A"," ")</f>
        <v xml:space="preserve"> </v>
      </c>
      <c r="Q28" s="489" t="str">
        <f>'Age-Level'!B50</f>
        <v>My Promise, My Faith (Year 2)</v>
      </c>
      <c r="R28" s="513"/>
      <c r="S28" s="270"/>
    </row>
    <row r="29" spans="1:19" x14ac:dyDescent="0.2">
      <c r="B29" s="521" t="str">
        <f>Journey!B5</f>
        <v>It's Your World -- Change It!</v>
      </c>
      <c r="C29" s="522"/>
      <c r="E29" s="255"/>
      <c r="F29" s="256" t="str">
        <f>Badges!C35</f>
        <v>Prepare individual questionaires</v>
      </c>
      <c r="G29" s="258" t="str">
        <f>IF(Badges!D35="A","A"," ")</f>
        <v xml:space="preserve"> </v>
      </c>
      <c r="I29" s="255"/>
      <c r="J29" s="256" t="str">
        <f>Badges!C90</f>
        <v>Present food in interesting shapes</v>
      </c>
      <c r="K29" s="258" t="str">
        <f>IF(Badges!D90="A","A"," ")</f>
        <v xml:space="preserve"> </v>
      </c>
      <c r="M29" s="255"/>
      <c r="N29" s="256" t="str">
        <f>Badges!C159</f>
        <v>Explore the world of hydroelectricity</v>
      </c>
      <c r="O29" s="258" t="str">
        <f>IF(Badges!D159="A","A"," ")</f>
        <v xml:space="preserve"> </v>
      </c>
      <c r="Q29" s="276">
        <v>1</v>
      </c>
      <c r="R29" s="359" t="str">
        <f>'Age-Level'!C51</f>
        <v>Choose one line from the Law</v>
      </c>
      <c r="S29" s="270" t="str">
        <f>IF('Age-Level'!D51="A","A","")</f>
        <v/>
      </c>
    </row>
    <row r="30" spans="1:19" x14ac:dyDescent="0.2">
      <c r="B30" s="495" t="str">
        <f>Journey!C7</f>
        <v>The Girl Scout Advocate Award</v>
      </c>
      <c r="C30" s="496"/>
      <c r="E30" s="255"/>
      <c r="F30" s="256" t="str">
        <f>Badges!C36</f>
        <v>Host an initial session</v>
      </c>
      <c r="G30" s="258" t="str">
        <f>IF(Badges!D36="A","A"," ")</f>
        <v xml:space="preserve"> </v>
      </c>
      <c r="I30" s="255"/>
      <c r="J30" s="256" t="str">
        <f>Badges!C91</f>
        <v>Use serving ware in unusual ways</v>
      </c>
      <c r="K30" s="258" t="str">
        <f>IF(Badges!D91="A","A"," ")</f>
        <v xml:space="preserve"> </v>
      </c>
      <c r="M30" s="255"/>
      <c r="N30" s="256" t="str">
        <f>Badges!C160</f>
        <v>Design your own water innovation</v>
      </c>
      <c r="O30" s="258" t="str">
        <f>IF(Badges!D160="A","A"," ")</f>
        <v xml:space="preserve"> </v>
      </c>
      <c r="Q30" s="275">
        <v>2</v>
      </c>
      <c r="R30" s="359" t="str">
        <f>'Age-Level'!C52</f>
        <v>Find a woman in your community</v>
      </c>
      <c r="S30" s="270" t="str">
        <f>IF('Age-Level'!D52="A","A","")</f>
        <v/>
      </c>
    </row>
    <row r="31" spans="1:19" x14ac:dyDescent="0.2">
      <c r="B31" s="264" t="str">
        <f>Journey!D8</f>
        <v>Eight steps to advocacy</v>
      </c>
      <c r="C31" s="260" t="str">
        <f>IF(Journey!E8="C","C",IF(Journey!E8="P","P",""))</f>
        <v/>
      </c>
      <c r="E31" s="255"/>
      <c r="F31" s="256" t="str">
        <f>Badges!C37</f>
        <v>Prepare a goal chart together</v>
      </c>
      <c r="G31" s="258" t="str">
        <f>IF(Badges!D37="A","A"," ")</f>
        <v xml:space="preserve"> </v>
      </c>
      <c r="I31" s="255">
        <v>5</v>
      </c>
      <c r="J31" s="256" t="str">
        <f>Badges!C92</f>
        <v>Host your party</v>
      </c>
      <c r="K31" s="257"/>
      <c r="M31" s="255">
        <v>5</v>
      </c>
      <c r="N31" s="256" t="str">
        <f>Badges!C161</f>
        <v>Educate and insipire others with a splash</v>
      </c>
      <c r="O31" s="257"/>
      <c r="Q31" s="275">
        <v>3</v>
      </c>
      <c r="R31" s="359" t="str">
        <f>'Age-Level'!C53</f>
        <v>Gather three inspirational quotes</v>
      </c>
      <c r="S31" s="270" t="str">
        <f>IF('Age-Level'!D53="A","A","")</f>
        <v/>
      </c>
    </row>
    <row r="32" spans="1:19" x14ac:dyDescent="0.2">
      <c r="B32" s="264" t="str">
        <f>Journey!D9</f>
        <v>Explore</v>
      </c>
      <c r="C32" s="260" t="str">
        <f>IF(Journey!E9="C","C",IF(Journey!E9="P","P",""))</f>
        <v/>
      </c>
      <c r="E32" s="354" t="str">
        <f>Badges!B29</f>
        <v>Coaching</v>
      </c>
      <c r="F32" s="355"/>
      <c r="G32" s="355"/>
      <c r="I32" s="255"/>
      <c r="J32" s="256" t="str">
        <f>Badges!C93</f>
        <v>Decorate according to your menu theme</v>
      </c>
      <c r="K32" s="258" t="str">
        <f>IF(Badges!D93="A","A"," ")</f>
        <v xml:space="preserve"> </v>
      </c>
      <c r="M32" s="255"/>
      <c r="N32" s="256" t="str">
        <f>Badges!C162</f>
        <v>Celebrate water with younger Girl Scouts</v>
      </c>
      <c r="O32" s="258" t="str">
        <f>IF(Badges!D162="A","A"," ")</f>
        <v xml:space="preserve"> </v>
      </c>
      <c r="Q32" s="275">
        <v>4</v>
      </c>
      <c r="R32" s="359" t="str">
        <f>'Age-Level'!C54</f>
        <v>Make something to remind you</v>
      </c>
      <c r="S32" s="270" t="str">
        <f>IF('Age-Level'!D54="A","A","")</f>
        <v/>
      </c>
    </row>
    <row r="33" spans="1:19" x14ac:dyDescent="0.2">
      <c r="B33" s="264" t="str">
        <f>Journey!D10</f>
        <v>Engage</v>
      </c>
      <c r="C33" s="260" t="str">
        <f>IF(Journey!E10="C","C",IF(Journey!E10="P","P",""))</f>
        <v/>
      </c>
      <c r="E33" s="255">
        <v>3</v>
      </c>
      <c r="F33" s="256" t="str">
        <f>Badges!C38</f>
        <v>Design your coaching plan</v>
      </c>
      <c r="G33" s="257"/>
      <c r="I33" s="255"/>
      <c r="J33" s="256" t="str">
        <f>Badges!C94</f>
        <v>Celebrate a special occasion</v>
      </c>
      <c r="K33" s="258" t="str">
        <f>IF(Badges!D94="A","A"," ")</f>
        <v xml:space="preserve"> </v>
      </c>
      <c r="M33" s="255"/>
      <c r="N33" s="256" t="str">
        <f>Badges!C163</f>
        <v>Share a water issue that matters to you</v>
      </c>
      <c r="O33" s="258" t="str">
        <f>IF(Badges!D163="A","A"," ")</f>
        <v xml:space="preserve"> </v>
      </c>
      <c r="Q33" s="275">
        <v>5</v>
      </c>
      <c r="R33" s="359" t="str">
        <f>'Age-Level'!C55</f>
        <v xml:space="preserve">Make a commitment to live what </v>
      </c>
      <c r="S33" s="379" t="str">
        <f>IF('Age-Level'!D55="A","A","")</f>
        <v/>
      </c>
    </row>
    <row r="34" spans="1:19" x14ac:dyDescent="0.2">
      <c r="A34" s="292"/>
      <c r="B34" s="491" t="str">
        <f>Journey!B14</f>
        <v>JUSTICE</v>
      </c>
      <c r="C34" s="492"/>
      <c r="E34" s="255"/>
      <c r="F34" s="256" t="str">
        <f>Badges!C39</f>
        <v xml:space="preserve">Design a special warm-up </v>
      </c>
      <c r="G34" s="258" t="str">
        <f>IF(Badges!D39="A","A"," ")</f>
        <v xml:space="preserve"> </v>
      </c>
      <c r="I34" s="255"/>
      <c r="J34" s="256" t="str">
        <f>Badges!C95</f>
        <v>Use food and fun to forge new friendships</v>
      </c>
      <c r="K34" s="258" t="str">
        <f>IF(Badges!D95="A","A"," ")</f>
        <v xml:space="preserve"> </v>
      </c>
      <c r="M34" s="255"/>
      <c r="N34" s="256" t="str">
        <f>Badges!C164</f>
        <v>Guide a group to a water place</v>
      </c>
      <c r="O34" s="258" t="str">
        <f>IF(Badges!D164="A","A"," ")</f>
        <v xml:space="preserve"> </v>
      </c>
      <c r="Q34" s="489" t="str">
        <f>'Age-Level'!B57</f>
        <v>Safety Award</v>
      </c>
      <c r="R34" s="490"/>
      <c r="S34" s="379"/>
    </row>
    <row r="35" spans="1:19" x14ac:dyDescent="0.2">
      <c r="A35" s="292"/>
      <c r="B35" s="497" t="str">
        <f>Journey!C15</f>
        <v>Sage Award</v>
      </c>
      <c r="C35" s="498"/>
      <c r="E35" s="255"/>
      <c r="F35" s="256" t="str">
        <f>Badges!C40</f>
        <v>Research and choose</v>
      </c>
      <c r="G35" s="258" t="str">
        <f>IF(Badges!D40="A","A"," ")</f>
        <v xml:space="preserve"> </v>
      </c>
      <c r="I35" s="354" t="str">
        <f>Badges!B98</f>
        <v>Ambassador First Aid</v>
      </c>
      <c r="J35" s="355"/>
      <c r="K35" s="355"/>
      <c r="M35" s="354" t="str">
        <f>Badges!B168</f>
        <v>On My Own</v>
      </c>
      <c r="N35" s="355"/>
      <c r="O35" s="355"/>
      <c r="Q35" s="276">
        <v>1</v>
      </c>
      <c r="R35" s="359" t="str">
        <f>'Age-Level'!C58</f>
        <v>Learn how to make a room safe for a</v>
      </c>
      <c r="S35" s="270" t="str">
        <f>IF('Age-Level'!D58="A","A","")</f>
        <v/>
      </c>
    </row>
    <row r="36" spans="1:19" ht="12.75" customHeight="1" x14ac:dyDescent="0.2">
      <c r="A36" s="292"/>
      <c r="B36" s="264" t="str">
        <f>Journey!D16</f>
        <v>LOOK HIGH, LOOK WIDE</v>
      </c>
      <c r="C36" s="260" t="str">
        <f>IF(Journey!E16="C","C",IF(Journey!E16="P","P",""))</f>
        <v/>
      </c>
      <c r="E36" s="255"/>
      <c r="F36" s="256" t="str">
        <f>Badges!C41</f>
        <v>Open and close each session</v>
      </c>
      <c r="G36" s="258" t="str">
        <f>IF(Badges!D41="A","A"," ")</f>
        <v xml:space="preserve"> </v>
      </c>
      <c r="I36" s="255">
        <v>1</v>
      </c>
      <c r="J36" s="256" t="str">
        <f>Badges!C99</f>
        <v>Learn how to deal with medical emergencies in the winderness</v>
      </c>
      <c r="K36" s="257"/>
      <c r="M36" s="255">
        <v>1</v>
      </c>
      <c r="N36" s="256" t="str">
        <f>Badges!C169</f>
        <v>Plan for where you'll live</v>
      </c>
      <c r="O36" s="257"/>
      <c r="Q36" s="275">
        <v>2</v>
      </c>
      <c r="R36" s="359" t="str">
        <f>'Age-Level'!C59</f>
        <v>Find out about water safety</v>
      </c>
      <c r="S36" s="270" t="str">
        <f>IF('Age-Level'!D59="A","A","")</f>
        <v/>
      </c>
    </row>
    <row r="37" spans="1:19" ht="12.75" customHeight="1" x14ac:dyDescent="0.2">
      <c r="A37" s="292"/>
      <c r="B37" s="264" t="str">
        <f>Journey!D17</f>
        <v>DO the MATH</v>
      </c>
      <c r="C37" s="260" t="str">
        <f>IF(Journey!E17="C","C",IF(Journey!E17="P","P",""))</f>
        <v/>
      </c>
      <c r="E37" s="255">
        <v>4</v>
      </c>
      <c r="F37" s="256" t="str">
        <f>Badges!C42</f>
        <v>Put your plan in action</v>
      </c>
      <c r="G37" s="257"/>
      <c r="I37" s="255"/>
      <c r="J37" s="256" t="str">
        <f>Badges!C100</f>
        <v>Backcountry</v>
      </c>
      <c r="K37" s="258" t="str">
        <f>IF(Badges!D100="A","A"," ")</f>
        <v xml:space="preserve"> </v>
      </c>
      <c r="M37" s="255"/>
      <c r="N37" s="256" t="str">
        <f>Badges!C170</f>
        <v>Take a tour</v>
      </c>
      <c r="O37" s="258" t="str">
        <f>IF(Badges!D170="A","A"," ")</f>
        <v xml:space="preserve"> </v>
      </c>
      <c r="Q37" s="275">
        <v>3</v>
      </c>
      <c r="R37" s="359" t="str">
        <f>'Age-Level'!C60</f>
        <v>Teach a Daisy or Brownie what to do if</v>
      </c>
      <c r="S37" s="270" t="str">
        <f>IF('Age-Level'!D60="A","A","")</f>
        <v/>
      </c>
    </row>
    <row r="38" spans="1:19" x14ac:dyDescent="0.2">
      <c r="A38" s="292"/>
      <c r="B38" s="264" t="str">
        <f>Journey!D18</f>
        <v>Be HAWK-EYED</v>
      </c>
      <c r="C38" s="260" t="str">
        <f>IF(Journey!E18="C","C",IF(Journey!E18="P","P",""))</f>
        <v/>
      </c>
      <c r="E38" s="255"/>
      <c r="F38" s="256" t="str">
        <f>Badges!C43</f>
        <v>Add a morale-boosting time-out</v>
      </c>
      <c r="G38" s="258" t="str">
        <f>IF(Badges!D43="A","A"," ")</f>
        <v xml:space="preserve"> </v>
      </c>
      <c r="I38" s="255"/>
      <c r="J38" s="256" t="str">
        <f>Badges!C101</f>
        <v>Open water</v>
      </c>
      <c r="K38" s="258" t="str">
        <f>IF(Badges!D101="A","A"," ")</f>
        <v xml:space="preserve"> </v>
      </c>
      <c r="M38" s="255"/>
      <c r="N38" s="256" t="str">
        <f>Badges!C171</f>
        <v>Interview a new tenant or homeowner</v>
      </c>
      <c r="O38" s="258" t="str">
        <f>IF(Badges!D171="A","A"," ")</f>
        <v xml:space="preserve"> </v>
      </c>
      <c r="Q38" s="275">
        <v>4</v>
      </c>
      <c r="R38" s="359" t="str">
        <f>'Age-Level'!C61</f>
        <v>With your family, make sure you have</v>
      </c>
      <c r="S38" s="270" t="str">
        <f>IF('Age-Level'!D61="A","A","")</f>
        <v/>
      </c>
    </row>
    <row r="39" spans="1:19" x14ac:dyDescent="0.2">
      <c r="A39" s="292"/>
      <c r="B39" s="264" t="str">
        <f>Journey!D19</f>
        <v>Take the SCIENTIFIC View</v>
      </c>
      <c r="C39" s="260" t="str">
        <f>IF(Journey!E19="C","C",IF(Journey!E19="P","P",""))</f>
        <v/>
      </c>
      <c r="E39" s="255"/>
      <c r="F39" s="256" t="str">
        <f>Badges!C44</f>
        <v>Ask your players to coach you!</v>
      </c>
      <c r="G39" s="258" t="str">
        <f>IF(Badges!D44="A","A"," ")</f>
        <v xml:space="preserve"> </v>
      </c>
      <c r="I39" s="255"/>
      <c r="J39" s="256" t="str">
        <f>Badges!C102</f>
        <v>Mountains</v>
      </c>
      <c r="K39" s="258" t="str">
        <f>IF(Badges!D102="A","A"," ")</f>
        <v xml:space="preserve"> </v>
      </c>
      <c r="M39" s="255"/>
      <c r="N39" s="256" t="str">
        <f>Badges!C172</f>
        <v>Be chart smart</v>
      </c>
      <c r="O39" s="258" t="str">
        <f>IF(Badges!D172="A","A"," ")</f>
        <v xml:space="preserve"> </v>
      </c>
      <c r="Q39" s="275">
        <v>5</v>
      </c>
      <c r="R39" s="359" t="str">
        <f>'Age-Level'!C62</f>
        <v>Discuss bullying with your Girl Scout</v>
      </c>
      <c r="S39" s="270" t="str">
        <f>IF('Age-Level'!D62="A","A","")</f>
        <v/>
      </c>
    </row>
    <row r="40" spans="1:19" x14ac:dyDescent="0.2">
      <c r="A40" s="292"/>
      <c r="B40" s="264" t="str">
        <f>Journey!D20</f>
        <v>DECIPHER Decisions</v>
      </c>
      <c r="C40" s="260" t="str">
        <f>IF(Journey!E20="C","C",IF(Journey!E20="P","P",""))</f>
        <v/>
      </c>
      <c r="E40" s="255"/>
      <c r="F40" s="256" t="str">
        <f>Badges!C45</f>
        <v xml:space="preserve">Bring in another coah to watch </v>
      </c>
      <c r="G40" s="258" t="str">
        <f>IF(Badges!D45="A","A"," ")</f>
        <v xml:space="preserve"> </v>
      </c>
      <c r="I40" s="255">
        <v>2</v>
      </c>
      <c r="J40" s="256" t="str">
        <f>Badges!C103</f>
        <v>Research careers that save lives in extreme conditions</v>
      </c>
      <c r="K40" s="257"/>
      <c r="M40" s="255">
        <v>2</v>
      </c>
      <c r="N40" s="256" t="str">
        <f>Badges!C173</f>
        <v>Plan for your daily needs</v>
      </c>
      <c r="O40" s="257"/>
    </row>
    <row r="41" spans="1:19" x14ac:dyDescent="0.2">
      <c r="A41" s="292"/>
      <c r="B41" s="264" t="str">
        <f>Journey!D21</f>
        <v>Write Your Equation &amp; PRESENT It</v>
      </c>
      <c r="C41" s="260" t="str">
        <f>IF(Journey!E21="C","C",IF(Journey!E21="P","P",""))</f>
        <v/>
      </c>
      <c r="E41" s="255">
        <v>5</v>
      </c>
      <c r="F41" s="256" t="str">
        <f>Badges!C46</f>
        <v>Attend the big event</v>
      </c>
      <c r="G41" s="257"/>
      <c r="I41" s="255"/>
      <c r="J41" s="256" t="str">
        <f>Badges!C104</f>
        <v>Wilderness rescue</v>
      </c>
      <c r="K41" s="258" t="str">
        <f>IF(Badges!D104="A","A"," ")</f>
        <v xml:space="preserve"> </v>
      </c>
      <c r="M41" s="255"/>
      <c r="N41" s="256" t="str">
        <f>Badges!C174</f>
        <v>Focus on your finances</v>
      </c>
      <c r="O41" s="258" t="str">
        <f>IF(Badges!D174="A","A"," ")</f>
        <v xml:space="preserve"> </v>
      </c>
    </row>
    <row r="42" spans="1:19" ht="12.75" customHeight="1" x14ac:dyDescent="0.2">
      <c r="A42" s="262"/>
      <c r="B42" s="493" t="str">
        <f>Journey!B25</f>
        <v>BLISS: Live it! Give It!</v>
      </c>
      <c r="C42" s="494"/>
      <c r="E42" s="255"/>
      <c r="F42" s="256" t="str">
        <f>Badges!C47</f>
        <v>Meet with your players for a relaxing</v>
      </c>
      <c r="G42" s="258" t="str">
        <f>IF(Badges!D47="A","A"," ")</f>
        <v xml:space="preserve"> </v>
      </c>
      <c r="I42" s="255"/>
      <c r="J42" s="256" t="str">
        <f>Badges!C105</f>
        <v>Disaster preparedness</v>
      </c>
      <c r="K42" s="258" t="str">
        <f>IF(Badges!D105="A","A"," ")</f>
        <v xml:space="preserve"> </v>
      </c>
      <c r="M42" s="255"/>
      <c r="N42" s="256" t="str">
        <f>Badges!C175</f>
        <v>Shop talk</v>
      </c>
      <c r="O42" s="258" t="str">
        <f>IF(Badges!D175="A","A"," ")</f>
        <v xml:space="preserve"> </v>
      </c>
      <c r="Q42" s="523"/>
      <c r="R42" s="523"/>
      <c r="S42" s="248"/>
    </row>
    <row r="43" spans="1:19" ht="12.75" customHeight="1" x14ac:dyDescent="0.2">
      <c r="B43" s="495" t="str">
        <f>Journey!C26</f>
        <v>Dream Maker Award</v>
      </c>
      <c r="C43" s="496"/>
      <c r="E43" s="255"/>
      <c r="F43" s="256" t="str">
        <f>Badges!C48</f>
        <v>Host a celebration</v>
      </c>
      <c r="G43" s="258" t="str">
        <f>IF(Badges!D48="A","A"," ")</f>
        <v xml:space="preserve"> </v>
      </c>
      <c r="I43" s="255"/>
      <c r="J43" s="256" t="str">
        <f>Badges!C106</f>
        <v>Military medicine</v>
      </c>
      <c r="K43" s="258" t="str">
        <f>IF(Badges!D106="A","A"," ")</f>
        <v xml:space="preserve"> </v>
      </c>
      <c r="M43" s="255"/>
      <c r="N43" s="256" t="str">
        <f>Badges!C176</f>
        <v>Audit request</v>
      </c>
      <c r="O43" s="258" t="str">
        <f>IF(Badges!D176="A","A"," ")</f>
        <v xml:space="preserve"> </v>
      </c>
      <c r="Q43" s="275"/>
      <c r="R43" s="275"/>
      <c r="S43" s="248"/>
    </row>
    <row r="44" spans="1:19" x14ac:dyDescent="0.2">
      <c r="B44" s="264" t="str">
        <f>Journey!D27</f>
        <v>Meet Successful Dreamers</v>
      </c>
      <c r="C44" s="260" t="str">
        <f>IF(Journey!E27="C","C",IF(Journey!E27="P","P",""))</f>
        <v/>
      </c>
      <c r="E44" s="255"/>
      <c r="F44" s="256" t="str">
        <f>Badges!C49</f>
        <v>Make a "trading card" for each athlete</v>
      </c>
      <c r="G44" s="258" t="str">
        <f>IF(Badges!D49="A","A"," ")</f>
        <v xml:space="preserve"> </v>
      </c>
      <c r="I44" s="255">
        <v>3</v>
      </c>
      <c r="J44" s="256" t="str">
        <f>Badges!C107</f>
        <v>Find out how to care for a critically injured person</v>
      </c>
      <c r="K44" s="257"/>
      <c r="M44" s="255">
        <v>3</v>
      </c>
      <c r="N44" s="256" t="str">
        <f>Badges!C177</f>
        <v>Plan for having fun</v>
      </c>
      <c r="O44" s="257"/>
      <c r="Q44" s="275"/>
      <c r="R44" s="275"/>
      <c r="S44" s="248"/>
    </row>
    <row r="45" spans="1:19" x14ac:dyDescent="0.2">
      <c r="B45" s="264" t="str">
        <f>Journey!D28</f>
        <v>Seek and Select a Dreamer(s)</v>
      </c>
      <c r="C45" s="260" t="str">
        <f>IF(Journey!E28="C","C",IF(Journey!E28="P","P",""))</f>
        <v/>
      </c>
      <c r="E45" s="510" t="str">
        <f>Badges!B52</f>
        <v>Public Policy</v>
      </c>
      <c r="F45" s="510"/>
      <c r="G45" s="510"/>
      <c r="I45" s="255"/>
      <c r="J45" s="256" t="str">
        <f>Badges!C108</f>
        <v>Take a wilderness first aid course</v>
      </c>
      <c r="K45" s="258" t="str">
        <f>IF(Badges!D108="A","A"," ")</f>
        <v xml:space="preserve"> </v>
      </c>
      <c r="M45" s="255"/>
      <c r="N45" s="256" t="str">
        <f>Badges!C178</f>
        <v>Hooray for hobbies!</v>
      </c>
      <c r="O45" s="258" t="str">
        <f>IF(Badges!D178="A","A"," ")</f>
        <v xml:space="preserve"> </v>
      </c>
      <c r="Q45" s="275"/>
      <c r="R45" s="275"/>
      <c r="S45" s="248"/>
    </row>
    <row r="46" spans="1:19" x14ac:dyDescent="0.2">
      <c r="B46" s="264" t="str">
        <f>Journey!D29</f>
        <v>Define the Dream</v>
      </c>
      <c r="C46" s="260" t="str">
        <f>IF(Journey!E29="C","C",IF(Journey!E29="P","P",""))</f>
        <v/>
      </c>
      <c r="E46" s="255">
        <v>1</v>
      </c>
      <c r="F46" s="256" t="str">
        <f>Badges!C53</f>
        <v>Find out how activitists advocate for change</v>
      </c>
      <c r="G46" s="257" t="s">
        <v>27</v>
      </c>
      <c r="I46" s="255"/>
      <c r="J46" s="256" t="str">
        <f>Badges!C109</f>
        <v>Interview a doctor, nurse, EMT, or first</v>
      </c>
      <c r="K46" s="258" t="str">
        <f>IF(Badges!D109="A","A"," ")</f>
        <v xml:space="preserve"> </v>
      </c>
      <c r="M46" s="255"/>
      <c r="N46" s="256" t="str">
        <f>Badges!C179</f>
        <v>Treat yourself</v>
      </c>
      <c r="O46" s="258" t="str">
        <f>IF(Badges!D179="A","A"," ")</f>
        <v xml:space="preserve"> </v>
      </c>
      <c r="Q46" s="275"/>
      <c r="R46" s="275"/>
      <c r="S46" s="248"/>
    </row>
    <row r="47" spans="1:19" x14ac:dyDescent="0.2">
      <c r="B47" s="264" t="str">
        <f>Journey!D30</f>
        <v>Give It! Gift It!</v>
      </c>
      <c r="C47" s="260" t="str">
        <f>IF(Journey!E30="C","C",IF(Journey!E30="P","P",""))</f>
        <v/>
      </c>
      <c r="E47" s="255"/>
      <c r="F47" s="256" t="str">
        <f>Badges!C54</f>
        <v>Interview an activist</v>
      </c>
      <c r="G47" s="258" t="str">
        <f>IF(Badges!D54="A","A"," ")</f>
        <v xml:space="preserve"> </v>
      </c>
      <c r="I47" s="255"/>
      <c r="J47" s="256" t="str">
        <f>Badges!C110</f>
        <v xml:space="preserve">Discover how to use what's on hand in </v>
      </c>
      <c r="K47" s="258" t="str">
        <f>IF(Badges!D110="A","A"," ")</f>
        <v xml:space="preserve"> </v>
      </c>
      <c r="M47" s="255"/>
      <c r="N47" s="256" t="str">
        <f>Badges!C180</f>
        <v>Class act</v>
      </c>
      <c r="O47" s="258" t="str">
        <f>IF(Badges!D180="A","A"," ")</f>
        <v xml:space="preserve"> </v>
      </c>
      <c r="Q47" s="275"/>
      <c r="R47" s="275"/>
      <c r="S47" s="248"/>
    </row>
    <row r="48" spans="1:19" x14ac:dyDescent="0.2">
      <c r="B48" s="272"/>
      <c r="C48" s="272"/>
      <c r="E48" s="255"/>
      <c r="F48" s="256" t="str">
        <f>Badges!C55</f>
        <v>Watch a documentary or movie</v>
      </c>
      <c r="G48" s="258" t="str">
        <f>IF(Badges!D55="A","A"," ")</f>
        <v xml:space="preserve"> </v>
      </c>
      <c r="I48" s="354" t="str">
        <f>Badges!B98</f>
        <v>Ambassador First Aid</v>
      </c>
      <c r="J48" s="355"/>
      <c r="K48" s="355"/>
      <c r="M48" s="255">
        <v>4</v>
      </c>
      <c r="N48" s="256" t="str">
        <f>Badges!C181</f>
        <v>Plan for the unexpected</v>
      </c>
      <c r="O48" s="257"/>
    </row>
    <row r="49" spans="1:19" x14ac:dyDescent="0.2">
      <c r="A49" s="502" t="s">
        <v>345</v>
      </c>
      <c r="B49" s="502"/>
      <c r="C49" s="502"/>
      <c r="E49" s="255"/>
      <c r="F49" s="256" t="str">
        <f>Badges!C56</f>
        <v xml:space="preserve">Read about women who change the </v>
      </c>
      <c r="G49" s="258" t="str">
        <f>IF(Badges!D56="A","A"," ")</f>
        <v xml:space="preserve"> </v>
      </c>
      <c r="I49" s="255">
        <v>4</v>
      </c>
      <c r="J49" s="256" t="str">
        <f>Badges!C111</f>
        <v>Know how to move an injured person</v>
      </c>
      <c r="K49" s="257"/>
      <c r="M49" s="255"/>
      <c r="N49" s="256" t="str">
        <f>Badges!C182</f>
        <v>Interview your network</v>
      </c>
      <c r="O49" s="258" t="str">
        <f>IF(Badges!D182="A","A"," ")</f>
        <v xml:space="preserve"> </v>
      </c>
    </row>
    <row r="50" spans="1:19" x14ac:dyDescent="0.2">
      <c r="A50" s="267"/>
      <c r="B50" s="360" t="str">
        <f>Bridging!B6</f>
        <v>Pass It On!</v>
      </c>
      <c r="C50" s="259" t="str">
        <f>IF(Bridging!D10="C","C",IF(Bridging!D10="P","P",""))</f>
        <v/>
      </c>
      <c r="E50" s="255">
        <v>2</v>
      </c>
      <c r="F50" s="256" t="str">
        <f>Badges!C57</f>
        <v>Engage as a global citizen</v>
      </c>
      <c r="G50" s="257"/>
      <c r="I50" s="255"/>
      <c r="J50" s="256" t="str">
        <f>Badges!C112</f>
        <v>Visit a medical school</v>
      </c>
      <c r="K50" s="258" t="str">
        <f>IF(Badges!D112="A","A"," ")</f>
        <v xml:space="preserve"> </v>
      </c>
      <c r="M50" s="255"/>
      <c r="N50" s="256" t="str">
        <f>Badges!C183</f>
        <v>Interview a Financial guru</v>
      </c>
      <c r="O50" s="258" t="str">
        <f>IF(Badges!D183="A","A"," ")</f>
        <v xml:space="preserve"> </v>
      </c>
    </row>
    <row r="51" spans="1:19" x14ac:dyDescent="0.2">
      <c r="A51" s="267"/>
      <c r="B51" s="268" t="str">
        <f>Bridging!B11</f>
        <v>Look Ahead!</v>
      </c>
      <c r="C51" s="259" t="str">
        <f>IF(Bridging!D15="C","C",IF(Bridging!D15="P","P",""))</f>
        <v/>
      </c>
      <c r="E51" s="255"/>
      <c r="F51" s="256" t="str">
        <f>Badges!C58</f>
        <v>Compare laws</v>
      </c>
      <c r="G51" s="258" t="str">
        <f>IF(Badges!D58="A","A"," ")</f>
        <v xml:space="preserve"> </v>
      </c>
      <c r="I51" s="255"/>
      <c r="J51" s="256" t="str">
        <f>Badges!C113</f>
        <v>Take a wilderness first aid course</v>
      </c>
      <c r="K51" s="258" t="str">
        <f>IF(Badges!D113="A","A"," ")</f>
        <v xml:space="preserve"> </v>
      </c>
      <c r="M51" s="255"/>
      <c r="N51" s="256" t="str">
        <f>Badges!C184</f>
        <v>Interview an insurance expert</v>
      </c>
      <c r="O51" s="258" t="str">
        <f>IF(Badges!D184="A","A"," ")</f>
        <v xml:space="preserve"> </v>
      </c>
    </row>
    <row r="52" spans="1:19" x14ac:dyDescent="0.2">
      <c r="A52" s="267"/>
      <c r="B52" s="359" t="str">
        <f>Bridging!C16</f>
        <v>Plan a Ceremony</v>
      </c>
      <c r="C52" s="259" t="str">
        <f>IF(Bridging!D17="C","C",IF(Bridging!D17="P","P",""))</f>
        <v/>
      </c>
      <c r="E52" s="255"/>
      <c r="F52" s="256" t="str">
        <f>Badges!C59</f>
        <v xml:space="preserve">Track a public-policy issue being </v>
      </c>
      <c r="G52" s="258" t="str">
        <f>IF(Badges!D59="A","A"," ")</f>
        <v xml:space="preserve"> </v>
      </c>
      <c r="I52" s="255"/>
      <c r="J52" s="256" t="str">
        <f>Badges!C114</f>
        <v>Organize a mock emergency drill</v>
      </c>
      <c r="K52" s="258" t="str">
        <f>IF(Badges!D114="A","A"," ")</f>
        <v xml:space="preserve"> </v>
      </c>
      <c r="M52" s="354" t="str">
        <f>Badges!B168</f>
        <v>On My Own</v>
      </c>
      <c r="N52" s="355"/>
      <c r="O52" s="355"/>
    </row>
    <row r="53" spans="1:19" x14ac:dyDescent="0.2">
      <c r="B53" s="269" t="s">
        <v>140</v>
      </c>
      <c r="C53" s="259" t="str">
        <f>IF(Bridging!D18="C","C",IF(Bridging!D18="P","P",""))</f>
        <v/>
      </c>
      <c r="E53" s="255"/>
      <c r="F53" s="256" t="str">
        <f>Badges!C60</f>
        <v>Explore an international NGO</v>
      </c>
      <c r="G53" s="258" t="str">
        <f>IF(Badges!D60="A","A"," ")</f>
        <v xml:space="preserve"> </v>
      </c>
      <c r="I53" s="255">
        <v>5</v>
      </c>
      <c r="J53" s="256" t="str">
        <f>Badges!C115</f>
        <v>Explore real-life examples for handling wilderness emergencies</v>
      </c>
      <c r="K53" s="257"/>
      <c r="M53" s="255">
        <v>5</v>
      </c>
      <c r="N53" s="256" t="str">
        <f>Badges!C185</f>
        <v>Plan for sharing with others</v>
      </c>
      <c r="O53" s="257"/>
    </row>
    <row r="54" spans="1:19" x14ac:dyDescent="0.2">
      <c r="B54" s="263"/>
      <c r="C54" s="356"/>
      <c r="I54" s="255"/>
      <c r="J54" s="256" t="str">
        <f>Badges!C116</f>
        <v>Explore wilderness survival</v>
      </c>
      <c r="K54" s="258" t="str">
        <f>IF(Badges!D116="A","A"," ")</f>
        <v xml:space="preserve"> </v>
      </c>
      <c r="M54" s="255"/>
      <c r="N54" s="256" t="str">
        <f>Badges!C186</f>
        <v>Plan for presents</v>
      </c>
      <c r="O54" s="258" t="str">
        <f>IF(Badges!D186="A","A"," ")</f>
        <v xml:space="preserve"> </v>
      </c>
      <c r="Q54" s="275"/>
      <c r="R54" s="275"/>
      <c r="S54" s="248"/>
    </row>
    <row r="55" spans="1:19" x14ac:dyDescent="0.2">
      <c r="I55" s="255"/>
      <c r="J55" s="256" t="str">
        <f>Badges!C117</f>
        <v>Investigate extreme first aid</v>
      </c>
      <c r="K55" s="258" t="str">
        <f>IF(Badges!D117="A","A"," ")</f>
        <v xml:space="preserve"> </v>
      </c>
      <c r="M55" s="255"/>
      <c r="N55" s="256" t="str">
        <f>Badges!C187</f>
        <v>Budget for your time</v>
      </c>
      <c r="O55" s="258" t="str">
        <f>IF(Badges!D187="A","A"," ")</f>
        <v xml:space="preserve"> </v>
      </c>
      <c r="Q55" s="514"/>
      <c r="R55" s="514"/>
      <c r="S55" s="514"/>
    </row>
    <row r="56" spans="1:19" x14ac:dyDescent="0.2">
      <c r="I56" s="255"/>
      <c r="J56" s="256" t="str">
        <f>Badges!C118</f>
        <v>Interview an everyday hero</v>
      </c>
      <c r="K56" s="258" t="str">
        <f>IF(Badges!D118="A","A"," ")</f>
        <v xml:space="preserve"> </v>
      </c>
      <c r="M56" s="255"/>
      <c r="N56" s="256" t="str">
        <f>Badges!C188</f>
        <v>Charity starts… with a budget</v>
      </c>
      <c r="O56" s="258" t="str">
        <f>IF(Badges!D188="A","A"," ")</f>
        <v xml:space="preserve"> </v>
      </c>
    </row>
    <row r="57" spans="1:19" x14ac:dyDescent="0.2">
      <c r="I57" s="354" t="str">
        <f>Badges!B121</f>
        <v>Ambassador Girl Scout Way</v>
      </c>
      <c r="J57" s="355"/>
      <c r="K57" s="355"/>
      <c r="M57" s="354" t="str">
        <f>Badges!B215</f>
        <v>Research and Development</v>
      </c>
      <c r="N57" s="355"/>
      <c r="O57" s="355"/>
    </row>
    <row r="58" spans="1:19" x14ac:dyDescent="0.2">
      <c r="I58" s="255">
        <v>1</v>
      </c>
      <c r="J58" s="256" t="str">
        <f>Badges!C122</f>
        <v>Use song to bring people together or to spread a message</v>
      </c>
      <c r="K58" s="257"/>
      <c r="M58" s="255">
        <v>1</v>
      </c>
      <c r="N58" s="256" t="str">
        <f>Badges!C216</f>
        <v>Analyze sales trends</v>
      </c>
      <c r="O58" s="257"/>
    </row>
    <row r="59" spans="1:19" x14ac:dyDescent="0.2">
      <c r="I59" s="255"/>
      <c r="J59" s="256" t="str">
        <f>Badges!C123</f>
        <v>Use music to move people to action</v>
      </c>
      <c r="K59" s="258" t="str">
        <f>IF(Badges!D123="A","A"," ")</f>
        <v xml:space="preserve"> </v>
      </c>
      <c r="M59" s="255"/>
      <c r="N59" s="256" t="str">
        <f>Badges!C217</f>
        <v>Invest some R&amp;D</v>
      </c>
      <c r="O59" s="258" t="str">
        <f>IF(Badges!D217="A","A"," ")</f>
        <v xml:space="preserve"> </v>
      </c>
    </row>
    <row r="60" spans="1:19" x14ac:dyDescent="0.2">
      <c r="I60" s="255"/>
      <c r="J60" s="256" t="str">
        <f>Badges!C124</f>
        <v xml:space="preserve">Ogranize a songfest for younger </v>
      </c>
      <c r="K60" s="258" t="str">
        <f>IF(Badges!D124="A","A"," ")</f>
        <v xml:space="preserve"> </v>
      </c>
      <c r="M60" s="255">
        <v>2</v>
      </c>
      <c r="N60" s="256" t="str">
        <f>Badges!C218</f>
        <v>Reasearch how other companies innovate</v>
      </c>
      <c r="O60" s="257"/>
    </row>
    <row r="61" spans="1:19" ht="12.75" customHeight="1" x14ac:dyDescent="0.2">
      <c r="I61" s="255"/>
      <c r="J61" s="256" t="str">
        <f>Badges!C125</f>
        <v>Bring generations together in song</v>
      </c>
      <c r="K61" s="258" t="str">
        <f>IF(Badges!D125="A","A"," ")</f>
        <v xml:space="preserve"> </v>
      </c>
      <c r="M61" s="255"/>
      <c r="N61" s="256" t="str">
        <f>Badges!C219</f>
        <v>Find at least three other companies</v>
      </c>
      <c r="O61" s="258" t="str">
        <f>IF(Badges!D219="A","A"," ")</f>
        <v xml:space="preserve"> </v>
      </c>
    </row>
    <row r="62" spans="1:19" ht="12.75" customHeight="1" x14ac:dyDescent="0.2">
      <c r="I62" s="255">
        <v>2</v>
      </c>
      <c r="J62" s="256" t="str">
        <f>Badges!C126</f>
        <v>Celebrate World Thinking Day</v>
      </c>
      <c r="K62" s="257"/>
      <c r="M62" s="255">
        <v>3</v>
      </c>
      <c r="N62" s="256" t="str">
        <f>Badges!C218</f>
        <v>Reasearch how other companies innovate</v>
      </c>
      <c r="O62" s="257"/>
    </row>
    <row r="63" spans="1:19" x14ac:dyDescent="0.2">
      <c r="I63" s="255"/>
      <c r="J63" s="256" t="str">
        <f>Badges!C127</f>
        <v>Follow in the steps of female leaders</v>
      </c>
      <c r="K63" s="258" t="str">
        <f>IF(Badges!D127="A","A"," ")</f>
        <v xml:space="preserve"> </v>
      </c>
      <c r="M63" s="255"/>
      <c r="N63" s="256" t="str">
        <f>Badges!C221</f>
        <v>Developing a new product</v>
      </c>
      <c r="O63" s="258" t="str">
        <f>IF(Badges!D221="A","A"," ")</f>
        <v xml:space="preserve"> </v>
      </c>
    </row>
    <row r="64" spans="1:19" x14ac:dyDescent="0.2">
      <c r="I64" s="255"/>
      <c r="J64" s="256" t="str">
        <f>Badges!C128</f>
        <v>Make World Thinking Day cards</v>
      </c>
      <c r="K64" s="258" t="str">
        <f>IF(Badges!D128="A","A"," ")</f>
        <v xml:space="preserve"> </v>
      </c>
      <c r="M64" s="255">
        <v>4</v>
      </c>
      <c r="N64" s="256" t="str">
        <f>Badges!C222</f>
        <v>Expolore possible projects during your cookie sale</v>
      </c>
      <c r="O64" s="257"/>
    </row>
    <row r="65" spans="1:19" x14ac:dyDescent="0.2">
      <c r="I65" s="255"/>
      <c r="J65" s="256" t="str">
        <f>Badges!C129</f>
        <v>Earn their Word Thinking Day award</v>
      </c>
      <c r="K65" s="258" t="str">
        <f>IF(Badges!D129="A","A"," ")</f>
        <v xml:space="preserve"> </v>
      </c>
      <c r="M65" s="255"/>
      <c r="N65" s="256" t="str">
        <f>Badges!C223</f>
        <v>If you're considering serveral</v>
      </c>
      <c r="O65" s="258" t="str">
        <f>IF(Badges!D223="A","A"," ")</f>
        <v xml:space="preserve"> </v>
      </c>
    </row>
    <row r="66" spans="1:19" x14ac:dyDescent="0.2">
      <c r="M66" s="255">
        <v>5</v>
      </c>
      <c r="N66" s="256" t="str">
        <f>Badges!C220</f>
        <v>Find out how companies use R&amp;D to improve their products</v>
      </c>
      <c r="O66" s="257"/>
    </row>
    <row r="67" spans="1:19" x14ac:dyDescent="0.2">
      <c r="M67" s="255"/>
      <c r="N67" s="256" t="str">
        <f>Badges!C225</f>
        <v xml:space="preserve">R&amp;D can be more </v>
      </c>
      <c r="O67" s="258" t="str">
        <f>IF(Badges!D225="A","A"," ")</f>
        <v xml:space="preserve"> </v>
      </c>
    </row>
    <row r="70" spans="1:19" x14ac:dyDescent="0.2">
      <c r="F70" s="262"/>
      <c r="J70" s="262"/>
    </row>
    <row r="71" spans="1:19" x14ac:dyDescent="0.2">
      <c r="E71" s="292"/>
      <c r="F71" s="271"/>
      <c r="G71" s="356"/>
      <c r="H71" s="262"/>
      <c r="I71" s="292"/>
      <c r="J71" s="271"/>
      <c r="K71" s="356"/>
      <c r="L71" s="262"/>
      <c r="M71" s="262"/>
    </row>
    <row r="72" spans="1:19" x14ac:dyDescent="0.2">
      <c r="A72" s="505" t="s">
        <v>139</v>
      </c>
      <c r="B72" s="506"/>
      <c r="C72" s="507"/>
      <c r="E72" s="502" t="s">
        <v>59</v>
      </c>
      <c r="F72" s="502"/>
      <c r="G72" s="502"/>
      <c r="H72" s="262"/>
      <c r="I72" s="518" t="s">
        <v>139</v>
      </c>
      <c r="J72" s="518"/>
      <c r="K72" s="518"/>
      <c r="L72" s="262"/>
      <c r="M72" s="515" t="s">
        <v>139</v>
      </c>
      <c r="N72" s="516"/>
      <c r="O72" s="517"/>
      <c r="Q72" s="515" t="s">
        <v>139</v>
      </c>
      <c r="R72" s="516"/>
      <c r="S72" s="517"/>
    </row>
    <row r="73" spans="1:19" x14ac:dyDescent="0.2">
      <c r="A73" s="503" t="str">
        <f>'Council Own'!B6</f>
        <v>&lt;&lt;List Badge Here&gt;&gt;</v>
      </c>
      <c r="B73" s="504"/>
      <c r="C73" s="260" t="str">
        <f>IF('Council Own'!D28="C","C",IF('Council Own'!D28="P","P",""))</f>
        <v/>
      </c>
      <c r="E73" s="511" t="str">
        <f>'Fun Patches'!C5</f>
        <v>&lt;LIST PATCH HERE&gt;</v>
      </c>
      <c r="F73" s="512"/>
      <c r="G73" s="258" t="str">
        <f>IF('Fun Patches'!D5="A","A"," ")</f>
        <v xml:space="preserve"> </v>
      </c>
      <c r="H73" s="262"/>
      <c r="I73" s="266" t="str">
        <f>'Council Own'!B6</f>
        <v>&lt;&lt;List Badge Here&gt;&gt;</v>
      </c>
      <c r="J73" s="266"/>
      <c r="K73" s="266"/>
      <c r="L73" s="262"/>
      <c r="M73" s="266" t="str">
        <f>'Council Own'!B54</f>
        <v>&lt;&lt;List Badge Here&gt;&gt;</v>
      </c>
      <c r="N73" s="266"/>
      <c r="O73" s="266"/>
      <c r="Q73" s="266" t="str">
        <f>'Council Own'!B102</f>
        <v>&lt;&lt;List Badge Here&gt;&gt;</v>
      </c>
      <c r="R73" s="266"/>
      <c r="S73" s="266"/>
    </row>
    <row r="74" spans="1:19" x14ac:dyDescent="0.2">
      <c r="A74" s="503" t="str">
        <f>'Council Own'!B30</f>
        <v>&lt;&lt;List Badge Here&gt;&gt;</v>
      </c>
      <c r="B74" s="504"/>
      <c r="C74" s="260" t="str">
        <f>IF('Council Own'!D52="C","C",IF('Council Own'!D52="P","P",""))</f>
        <v/>
      </c>
      <c r="E74" s="489" t="str">
        <f>'Fun Patches'!C6</f>
        <v>&lt;LIST PATCH HERE&gt;</v>
      </c>
      <c r="F74" s="490"/>
      <c r="G74" s="265" t="str">
        <f>IF('Fun Patches'!D6="A","A"," ")</f>
        <v xml:space="preserve"> </v>
      </c>
      <c r="H74" s="262"/>
      <c r="I74" s="255">
        <v>1</v>
      </c>
      <c r="J74" s="359" t="str">
        <f>'Council Own'!C7</f>
        <v>&lt;List Requirement Here&gt;</v>
      </c>
      <c r="K74" s="265" t="str">
        <f>IF('Council Own'!D7="A","A"," ")</f>
        <v xml:space="preserve"> </v>
      </c>
      <c r="L74" s="262"/>
      <c r="M74" s="255">
        <v>1</v>
      </c>
      <c r="N74" s="359" t="str">
        <f>'Council Own'!C55</f>
        <v>&lt;List Requirement Here&gt;</v>
      </c>
      <c r="O74" s="265" t="str">
        <f>IF('Council Own'!D55="A","A"," ")</f>
        <v xml:space="preserve"> </v>
      </c>
      <c r="Q74" s="255">
        <v>1</v>
      </c>
      <c r="R74" s="359" t="str">
        <f>'Council Own'!C103</f>
        <v>&lt;List Requirement Here&gt;</v>
      </c>
      <c r="S74" s="265" t="str">
        <f>IF('Council Own'!D103="A","A"," ")</f>
        <v xml:space="preserve"> </v>
      </c>
    </row>
    <row r="75" spans="1:19" x14ac:dyDescent="0.2">
      <c r="A75" s="503" t="str">
        <f>'Council Own'!B54</f>
        <v>&lt;&lt;List Badge Here&gt;&gt;</v>
      </c>
      <c r="B75" s="504"/>
      <c r="C75" s="260" t="str">
        <f>IF('Council Own'!D76="C","C",IF('Council Own'!D76="P","P",""))</f>
        <v/>
      </c>
      <c r="E75" s="489" t="str">
        <f>'Fun Patches'!C7</f>
        <v>&lt;LIST PATCH HERE&gt;</v>
      </c>
      <c r="F75" s="490"/>
      <c r="G75" s="265" t="str">
        <f>IF('Fun Patches'!D7="A","A"," ")</f>
        <v xml:space="preserve"> </v>
      </c>
      <c r="H75" s="262"/>
      <c r="I75" s="255"/>
      <c r="J75" s="359" t="str">
        <f>'Council Own'!C8</f>
        <v>&lt;List Requirement Here&gt;</v>
      </c>
      <c r="K75" s="265" t="str">
        <f>IF('Council Own'!D8="A","A"," ")</f>
        <v xml:space="preserve"> </v>
      </c>
      <c r="L75" s="262"/>
      <c r="M75" s="255"/>
      <c r="N75" s="359" t="str">
        <f>'Council Own'!C56</f>
        <v>&lt;List Requirement Here&gt;</v>
      </c>
      <c r="O75" s="265" t="str">
        <f>IF('Council Own'!D56="A","A"," ")</f>
        <v xml:space="preserve"> </v>
      </c>
      <c r="Q75" s="255"/>
      <c r="R75" s="359" t="str">
        <f>'Council Own'!C104</f>
        <v>&lt;List Requirement Here&gt;</v>
      </c>
      <c r="S75" s="265" t="str">
        <f>IF('Council Own'!D104="A","A"," ")</f>
        <v xml:space="preserve"> </v>
      </c>
    </row>
    <row r="76" spans="1:19" x14ac:dyDescent="0.2">
      <c r="A76" s="503" t="str">
        <f>'Council Own'!B78</f>
        <v>&lt;&lt;List Badge Here&gt;&gt;</v>
      </c>
      <c r="B76" s="504"/>
      <c r="C76" s="260" t="str">
        <f>IF('Council Own'!D100="C","C",IF('Council Own'!D100="P","P",""))</f>
        <v/>
      </c>
      <c r="E76" s="489" t="str">
        <f>'Fun Patches'!C8</f>
        <v>&lt;LIST PATCH HERE&gt;</v>
      </c>
      <c r="F76" s="490"/>
      <c r="G76" s="265" t="str">
        <f>IF('Fun Patches'!D8="A","A"," ")</f>
        <v xml:space="preserve"> </v>
      </c>
      <c r="H76" s="262"/>
      <c r="I76" s="255"/>
      <c r="J76" s="359" t="str">
        <f>'Council Own'!C9</f>
        <v>&lt;List Requirement Here&gt;</v>
      </c>
      <c r="K76" s="265" t="str">
        <f>IF('Council Own'!D9="A","A"," ")</f>
        <v xml:space="preserve"> </v>
      </c>
      <c r="L76" s="262"/>
      <c r="M76" s="255"/>
      <c r="N76" s="359" t="str">
        <f>'Council Own'!C57</f>
        <v>&lt;List Requirement Here&gt;</v>
      </c>
      <c r="O76" s="265" t="str">
        <f>IF('Council Own'!D57="A","A"," ")</f>
        <v xml:space="preserve"> </v>
      </c>
      <c r="Q76" s="255"/>
      <c r="R76" s="359" t="str">
        <f>'Council Own'!C105</f>
        <v>&lt;List Requirement Here&gt;</v>
      </c>
      <c r="S76" s="265" t="str">
        <f>IF('Council Own'!D105="A","A"," ")</f>
        <v xml:space="preserve"> </v>
      </c>
    </row>
    <row r="77" spans="1:19" x14ac:dyDescent="0.2">
      <c r="A77" s="503" t="str">
        <f>'Council Own'!B102</f>
        <v>&lt;&lt;List Badge Here&gt;&gt;</v>
      </c>
      <c r="B77" s="504"/>
      <c r="C77" s="260" t="str">
        <f>IF('Council Own'!D124="C","C",IF('Council Own'!D124="P","P",""))</f>
        <v/>
      </c>
      <c r="E77" s="489" t="str">
        <f>'Fun Patches'!C9</f>
        <v>&lt;LIST PATCH HERE&gt;</v>
      </c>
      <c r="F77" s="490"/>
      <c r="G77" s="265" t="str">
        <f>IF('Fun Patches'!D9="A","A"," ")</f>
        <v xml:space="preserve"> </v>
      </c>
      <c r="H77" s="262"/>
      <c r="I77" s="255"/>
      <c r="J77" s="359" t="str">
        <f>'Council Own'!C10</f>
        <v>&lt;List Requirement Here&gt;</v>
      </c>
      <c r="K77" s="265" t="str">
        <f>IF('Council Own'!D10="A","A"," ")</f>
        <v xml:space="preserve"> </v>
      </c>
      <c r="L77" s="262"/>
      <c r="M77" s="255"/>
      <c r="N77" s="359" t="str">
        <f>'Council Own'!C58</f>
        <v>&lt;List Requirement Here&gt;</v>
      </c>
      <c r="O77" s="265" t="str">
        <f>IF('Council Own'!D58="A","A"," ")</f>
        <v xml:space="preserve"> </v>
      </c>
      <c r="Q77" s="255"/>
      <c r="R77" s="359" t="str">
        <f>'Council Own'!C106</f>
        <v>&lt;List Requirement Here&gt;</v>
      </c>
      <c r="S77" s="265" t="str">
        <f>IF('Council Own'!D106="A","A"," ")</f>
        <v xml:space="preserve"> </v>
      </c>
    </row>
    <row r="78" spans="1:19" x14ac:dyDescent="0.2">
      <c r="A78" s="503" t="str">
        <f>'Council Own'!B126</f>
        <v>&lt;&lt;List Badge Here&gt;&gt;</v>
      </c>
      <c r="B78" s="504"/>
      <c r="C78" s="260" t="str">
        <f>IF('Council Own'!D148="C","C",IF('Council Own'!D148="P","P",""))</f>
        <v/>
      </c>
      <c r="E78" s="489" t="str">
        <f>'Fun Patches'!C10</f>
        <v>&lt;LIST PATCH HERE&gt;</v>
      </c>
      <c r="F78" s="490"/>
      <c r="G78" s="265" t="str">
        <f>IF('Fun Patches'!D10="A","A"," ")</f>
        <v xml:space="preserve"> </v>
      </c>
      <c r="I78" s="255">
        <v>2</v>
      </c>
      <c r="J78" s="359" t="str">
        <f>'Council Own'!C11</f>
        <v>&lt;List Requirement Here&gt;</v>
      </c>
      <c r="K78" s="265" t="str">
        <f>IF('Council Own'!D11="A","A"," ")</f>
        <v xml:space="preserve"> </v>
      </c>
      <c r="M78" s="255">
        <v>2</v>
      </c>
      <c r="N78" s="359" t="str">
        <f>'Council Own'!C59</f>
        <v>&lt;List Requirement Here&gt;</v>
      </c>
      <c r="O78" s="265" t="str">
        <f>IF('Council Own'!D59="A","A"," ")</f>
        <v xml:space="preserve"> </v>
      </c>
      <c r="Q78" s="255">
        <v>2</v>
      </c>
      <c r="R78" s="359" t="str">
        <f>'Council Own'!C107</f>
        <v>&lt;List Requirement Here&gt;</v>
      </c>
      <c r="S78" s="265" t="str">
        <f>IF('Council Own'!D107="A","A"," ")</f>
        <v xml:space="preserve"> </v>
      </c>
    </row>
    <row r="79" spans="1:19" x14ac:dyDescent="0.2">
      <c r="E79" s="489" t="str">
        <f>'Fun Patches'!C11</f>
        <v>&lt;LIST PATCH HERE&gt;</v>
      </c>
      <c r="F79" s="490"/>
      <c r="G79" s="265" t="str">
        <f>IF('Fun Patches'!D11="A","A"," ")</f>
        <v xml:space="preserve"> </v>
      </c>
      <c r="I79" s="255"/>
      <c r="J79" s="359" t="str">
        <f>'Council Own'!C12</f>
        <v>&lt;List Requirement Here&gt;</v>
      </c>
      <c r="K79" s="265" t="str">
        <f>IF('Council Own'!D12="A","A"," ")</f>
        <v xml:space="preserve"> </v>
      </c>
      <c r="M79" s="255"/>
      <c r="N79" s="359" t="str">
        <f>'Council Own'!C60</f>
        <v>&lt;List Requirement Here&gt;</v>
      </c>
      <c r="O79" s="265" t="str">
        <f>IF('Council Own'!D60="A","A"," ")</f>
        <v xml:space="preserve"> </v>
      </c>
      <c r="Q79" s="255"/>
      <c r="R79" s="359" t="str">
        <f>'Council Own'!C108</f>
        <v>&lt;List Requirement Here&gt;</v>
      </c>
      <c r="S79" s="265" t="str">
        <f>IF('Council Own'!D108="A","A"," ")</f>
        <v xml:space="preserve"> </v>
      </c>
    </row>
    <row r="80" spans="1:19" x14ac:dyDescent="0.2">
      <c r="E80" s="489" t="str">
        <f>'Fun Patches'!C12</f>
        <v>&lt;LIST PATCH HERE&gt;</v>
      </c>
      <c r="F80" s="490"/>
      <c r="G80" s="265" t="str">
        <f>IF('Fun Patches'!D12="A","A"," ")</f>
        <v xml:space="preserve"> </v>
      </c>
      <c r="I80" s="255"/>
      <c r="J80" s="359" t="str">
        <f>'Council Own'!C13</f>
        <v>&lt;List Requirement Here&gt;</v>
      </c>
      <c r="K80" s="265" t="str">
        <f>IF('Council Own'!D13="A","A"," ")</f>
        <v xml:space="preserve"> </v>
      </c>
      <c r="M80" s="255"/>
      <c r="N80" s="359" t="str">
        <f>'Council Own'!C61</f>
        <v>&lt;List Requirement Here&gt;</v>
      </c>
      <c r="O80" s="265" t="str">
        <f>IF('Council Own'!D61="A","A"," ")</f>
        <v xml:space="preserve"> </v>
      </c>
      <c r="Q80" s="255"/>
      <c r="R80" s="359" t="str">
        <f>'Council Own'!C109</f>
        <v>&lt;List Requirement Here&gt;</v>
      </c>
      <c r="S80" s="265" t="str">
        <f>IF('Council Own'!D109="A","A"," ")</f>
        <v xml:space="preserve"> </v>
      </c>
    </row>
    <row r="81" spans="1:22" x14ac:dyDescent="0.2">
      <c r="E81" s="489" t="str">
        <f>'Fun Patches'!C13</f>
        <v>&lt;LIST PATCH HERE&gt;</v>
      </c>
      <c r="F81" s="490"/>
      <c r="G81" s="265" t="str">
        <f>IF('Fun Patches'!D13="A","A"," ")</f>
        <v xml:space="preserve"> </v>
      </c>
      <c r="I81" s="255"/>
      <c r="J81" s="359" t="str">
        <f>'Council Own'!C14</f>
        <v>&lt;List Requirement Here&gt;</v>
      </c>
      <c r="K81" s="265" t="str">
        <f>IF('Council Own'!D14="A","A"," ")</f>
        <v xml:space="preserve"> </v>
      </c>
      <c r="M81" s="255"/>
      <c r="N81" s="359" t="str">
        <f>'Council Own'!C62</f>
        <v>&lt;List Requirement Here&gt;</v>
      </c>
      <c r="O81" s="265" t="str">
        <f>IF('Council Own'!D62="A","A"," ")</f>
        <v xml:space="preserve"> </v>
      </c>
      <c r="Q81" s="255"/>
      <c r="R81" s="359" t="str">
        <f>'Council Own'!C110</f>
        <v>&lt;List Requirement Here&gt;</v>
      </c>
      <c r="S81" s="265" t="str">
        <f>IF('Council Own'!D110="A","A"," ")</f>
        <v xml:space="preserve"> </v>
      </c>
    </row>
    <row r="82" spans="1:22" x14ac:dyDescent="0.2">
      <c r="E82" s="489" t="str">
        <f>'Fun Patches'!C14</f>
        <v>&lt;LIST PATCH HERE&gt;</v>
      </c>
      <c r="F82" s="490"/>
      <c r="G82" s="265" t="str">
        <f>IF('Fun Patches'!D14="A","A"," ")</f>
        <v xml:space="preserve"> </v>
      </c>
      <c r="I82" s="255">
        <v>3</v>
      </c>
      <c r="J82" s="359" t="str">
        <f>'Council Own'!C15</f>
        <v>&lt;List Requirement Here&gt;</v>
      </c>
      <c r="K82" s="265" t="str">
        <f>IF('Council Own'!D15="A","A"," ")</f>
        <v xml:space="preserve"> </v>
      </c>
      <c r="M82" s="255">
        <v>3</v>
      </c>
      <c r="N82" s="359" t="str">
        <f>'Council Own'!C63</f>
        <v>&lt;List Requirement Here&gt;</v>
      </c>
      <c r="O82" s="265" t="str">
        <f>IF('Council Own'!D63="A","A"," ")</f>
        <v xml:space="preserve"> </v>
      </c>
      <c r="Q82" s="255">
        <v>3</v>
      </c>
      <c r="R82" s="359" t="str">
        <f>'Council Own'!C111</f>
        <v>&lt;List Requirement Here&gt;</v>
      </c>
      <c r="S82" s="265" t="str">
        <f>IF('Council Own'!D111="A","A"," ")</f>
        <v xml:space="preserve"> </v>
      </c>
    </row>
    <row r="83" spans="1:22" x14ac:dyDescent="0.2">
      <c r="E83" s="489" t="str">
        <f>'Fun Patches'!C15</f>
        <v>&lt;LIST PATCH HERE&gt;</v>
      </c>
      <c r="F83" s="490"/>
      <c r="G83" s="265" t="str">
        <f>IF('Fun Patches'!D15="A","A"," ")</f>
        <v xml:space="preserve"> </v>
      </c>
      <c r="I83" s="255"/>
      <c r="J83" s="359" t="str">
        <f>'Council Own'!C16</f>
        <v>&lt;List Requirement Here&gt;</v>
      </c>
      <c r="K83" s="265" t="str">
        <f>IF('Council Own'!D16="A","A"," ")</f>
        <v xml:space="preserve"> </v>
      </c>
      <c r="M83" s="255"/>
      <c r="N83" s="359" t="str">
        <f>'Council Own'!C64</f>
        <v>&lt;List Requirement Here&gt;</v>
      </c>
      <c r="O83" s="265" t="str">
        <f>IF('Council Own'!D64="A","A"," ")</f>
        <v xml:space="preserve"> </v>
      </c>
      <c r="Q83" s="255"/>
      <c r="R83" s="359" t="str">
        <f>'Council Own'!C112</f>
        <v>&lt;List Requirement Here&gt;</v>
      </c>
      <c r="S83" s="265" t="str">
        <f>IF('Council Own'!D112="A","A"," ")</f>
        <v xml:space="preserve"> </v>
      </c>
    </row>
    <row r="84" spans="1:22" x14ac:dyDescent="0.2">
      <c r="E84" s="489" t="str">
        <f>'Fun Patches'!C16</f>
        <v>&lt;LIST PATCH HERE&gt;</v>
      </c>
      <c r="F84" s="490"/>
      <c r="G84" s="265" t="str">
        <f>IF('Fun Patches'!D16="A","A"," ")</f>
        <v xml:space="preserve"> </v>
      </c>
      <c r="I84" s="255"/>
      <c r="J84" s="359" t="str">
        <f>'Council Own'!C17</f>
        <v>&lt;List Requirement Here&gt;</v>
      </c>
      <c r="K84" s="265" t="str">
        <f>IF('Council Own'!D17="A","A"," ")</f>
        <v xml:space="preserve"> </v>
      </c>
      <c r="M84" s="255"/>
      <c r="N84" s="359" t="str">
        <f>'Council Own'!C65</f>
        <v>&lt;List Requirement Here&gt;</v>
      </c>
      <c r="O84" s="265" t="str">
        <f>IF('Council Own'!D65="A","A"," ")</f>
        <v xml:space="preserve"> </v>
      </c>
      <c r="Q84" s="255"/>
      <c r="R84" s="359" t="str">
        <f>'Council Own'!C113</f>
        <v>&lt;List Requirement Here&gt;</v>
      </c>
      <c r="S84" s="265" t="str">
        <f>IF('Council Own'!D113="A","A"," ")</f>
        <v xml:space="preserve"> </v>
      </c>
    </row>
    <row r="85" spans="1:22" x14ac:dyDescent="0.2">
      <c r="E85" s="489" t="str">
        <f>'Fun Patches'!C17</f>
        <v>&lt;LIST PATCH HERE&gt;</v>
      </c>
      <c r="F85" s="490"/>
      <c r="G85" s="258" t="str">
        <f>IF('Fun Patches'!D17="A","A"," ")</f>
        <v xml:space="preserve"> </v>
      </c>
      <c r="I85" s="255"/>
      <c r="J85" s="359" t="str">
        <f>'Council Own'!C18</f>
        <v>&lt;List Requirement Here&gt;</v>
      </c>
      <c r="K85" s="265" t="str">
        <f>IF('Council Own'!D18="A","A"," ")</f>
        <v xml:space="preserve"> </v>
      </c>
      <c r="M85" s="255"/>
      <c r="N85" s="359" t="str">
        <f>'Council Own'!C66</f>
        <v>&lt;List Requirement Here&gt;</v>
      </c>
      <c r="O85" s="265" t="str">
        <f>IF('Council Own'!D66="A","A"," ")</f>
        <v xml:space="preserve"> </v>
      </c>
      <c r="Q85" s="255"/>
      <c r="R85" s="359" t="str">
        <f>'Council Own'!C114</f>
        <v>&lt;List Requirement Here&gt;</v>
      </c>
      <c r="S85" s="265" t="str">
        <f>IF('Council Own'!D114="A","A"," ")</f>
        <v xml:space="preserve"> </v>
      </c>
    </row>
    <row r="86" spans="1:22" x14ac:dyDescent="0.2">
      <c r="A86" s="250"/>
      <c r="B86" s="251"/>
      <c r="C86" s="252"/>
      <c r="E86" s="489" t="str">
        <f>'Fun Patches'!C18</f>
        <v>&lt;LIST PATCH HERE&gt;</v>
      </c>
      <c r="F86" s="490"/>
      <c r="G86" s="265" t="str">
        <f>IF('Fun Patches'!D18="A","A"," ")</f>
        <v xml:space="preserve"> </v>
      </c>
      <c r="I86" s="255">
        <v>4</v>
      </c>
      <c r="J86" s="359" t="str">
        <f>'Council Own'!C19</f>
        <v>&lt;List Requirement Here&gt;</v>
      </c>
      <c r="K86" s="265" t="str">
        <f>IF('Council Own'!D19="A","A"," ")</f>
        <v xml:space="preserve"> </v>
      </c>
      <c r="M86" s="255">
        <v>4</v>
      </c>
      <c r="N86" s="359" t="str">
        <f>'Council Own'!C67</f>
        <v>&lt;List Requirement Here&gt;</v>
      </c>
      <c r="O86" s="265" t="str">
        <f>IF('Council Own'!D67="A","A"," ")</f>
        <v xml:space="preserve"> </v>
      </c>
      <c r="Q86" s="255">
        <v>4</v>
      </c>
      <c r="R86" s="359" t="str">
        <f>'Council Own'!C115</f>
        <v>&lt;List Requirement Here&gt;</v>
      </c>
      <c r="S86" s="265" t="str">
        <f>IF('Council Own'!D115="A","A"," ")</f>
        <v xml:space="preserve"> </v>
      </c>
    </row>
    <row r="87" spans="1:22" x14ac:dyDescent="0.2">
      <c r="E87" s="489" t="str">
        <f>'Fun Patches'!C19</f>
        <v>&lt;LIST PATCH HERE&gt;</v>
      </c>
      <c r="F87" s="490"/>
      <c r="G87" s="265" t="str">
        <f>IF('Fun Patches'!D19="A","A"," ")</f>
        <v xml:space="preserve"> </v>
      </c>
      <c r="I87" s="255"/>
      <c r="J87" s="359" t="str">
        <f>'Council Own'!C20</f>
        <v>&lt;List Requirement Here&gt;</v>
      </c>
      <c r="K87" s="265" t="str">
        <f>IF('Council Own'!D20="A","A"," ")</f>
        <v xml:space="preserve"> </v>
      </c>
      <c r="M87" s="255"/>
      <c r="N87" s="359" t="str">
        <f>'Council Own'!C68</f>
        <v>&lt;List Requirement Here&gt;</v>
      </c>
      <c r="O87" s="265" t="str">
        <f>IF('Council Own'!D68="A","A"," ")</f>
        <v xml:space="preserve"> </v>
      </c>
      <c r="Q87" s="255"/>
      <c r="R87" s="359" t="str">
        <f>'Council Own'!C116</f>
        <v>&lt;List Requirement Here&gt;</v>
      </c>
      <c r="S87" s="265" t="str">
        <f>IF('Council Own'!D116="A","A"," ")</f>
        <v xml:space="preserve"> </v>
      </c>
    </row>
    <row r="88" spans="1:22" x14ac:dyDescent="0.2">
      <c r="E88" s="489" t="str">
        <f>'Fun Patches'!C20</f>
        <v>&lt;LIST PATCH HERE&gt;</v>
      </c>
      <c r="F88" s="490"/>
      <c r="G88" s="265" t="str">
        <f>IF('Fun Patches'!D20="A","A"," ")</f>
        <v xml:space="preserve"> </v>
      </c>
      <c r="I88" s="255"/>
      <c r="J88" s="359" t="str">
        <f>'Council Own'!C21</f>
        <v>&lt;List Requirement Here&gt;</v>
      </c>
      <c r="K88" s="265" t="str">
        <f>IF('Council Own'!D21="A","A"," ")</f>
        <v xml:space="preserve"> </v>
      </c>
      <c r="M88" s="255"/>
      <c r="N88" s="359" t="str">
        <f>'Council Own'!C69</f>
        <v>&lt;List Requirement Here&gt;</v>
      </c>
      <c r="O88" s="265" t="str">
        <f>IF('Council Own'!D69="A","A"," ")</f>
        <v xml:space="preserve"> </v>
      </c>
      <c r="Q88" s="255"/>
      <c r="R88" s="359" t="str">
        <f>'Council Own'!C117</f>
        <v>&lt;List Requirement Here&gt;</v>
      </c>
      <c r="S88" s="265" t="str">
        <f>IF('Council Own'!D117="A","A"," ")</f>
        <v xml:space="preserve"> </v>
      </c>
    </row>
    <row r="89" spans="1:22" x14ac:dyDescent="0.2">
      <c r="E89" s="489" t="str">
        <f>'Fun Patches'!C21</f>
        <v>&lt;LIST PATCH HERE&gt;</v>
      </c>
      <c r="F89" s="490"/>
      <c r="G89" s="265" t="str">
        <f>IF('Fun Patches'!D21="A","A"," ")</f>
        <v xml:space="preserve"> </v>
      </c>
      <c r="I89" s="255"/>
      <c r="J89" s="359" t="str">
        <f>'Council Own'!C22</f>
        <v>&lt;List Requirement Here&gt;</v>
      </c>
      <c r="K89" s="265" t="str">
        <f>IF('Council Own'!D22="A","A"," ")</f>
        <v xml:space="preserve"> </v>
      </c>
      <c r="M89" s="255"/>
      <c r="N89" s="359" t="str">
        <f>'Council Own'!C70</f>
        <v>&lt;List Requirement Here&gt;</v>
      </c>
      <c r="O89" s="265" t="str">
        <f>IF('Council Own'!D70="A","A"," ")</f>
        <v xml:space="preserve"> </v>
      </c>
      <c r="Q89" s="255"/>
      <c r="R89" s="359" t="str">
        <f>'Council Own'!C118</f>
        <v>&lt;List Requirement Here&gt;</v>
      </c>
      <c r="S89" s="265" t="str">
        <f>IF('Council Own'!D118="A","A"," ")</f>
        <v xml:space="preserve"> </v>
      </c>
    </row>
    <row r="90" spans="1:22" x14ac:dyDescent="0.2">
      <c r="E90" s="489" t="str">
        <f>'Fun Patches'!C22</f>
        <v>&lt;LIST PATCH HERE&gt;</v>
      </c>
      <c r="F90" s="490"/>
      <c r="G90" s="265" t="str">
        <f>IF('Fun Patches'!D22="A","A"," ")</f>
        <v xml:space="preserve"> </v>
      </c>
      <c r="I90" s="255">
        <v>5</v>
      </c>
      <c r="J90" s="359" t="str">
        <f>'Council Own'!C23</f>
        <v>&lt;List Requirement Here&gt;</v>
      </c>
      <c r="K90" s="265" t="str">
        <f>IF('Council Own'!D23="A","A"," ")</f>
        <v xml:space="preserve"> </v>
      </c>
      <c r="M90" s="255">
        <v>5</v>
      </c>
      <c r="N90" s="359" t="str">
        <f>'Council Own'!C71</f>
        <v>&lt;List Requirement Here&gt;</v>
      </c>
      <c r="O90" s="265" t="str">
        <f>IF('Council Own'!D71="A","A"," ")</f>
        <v xml:space="preserve"> </v>
      </c>
      <c r="Q90" s="255">
        <v>5</v>
      </c>
      <c r="R90" s="359" t="str">
        <f>'Council Own'!C119</f>
        <v>&lt;List Requirement Here&gt;</v>
      </c>
      <c r="S90" s="265" t="str">
        <f>IF('Council Own'!D119="A","A"," ")</f>
        <v xml:space="preserve"> </v>
      </c>
    </row>
    <row r="91" spans="1:22" x14ac:dyDescent="0.2">
      <c r="E91" s="489" t="str">
        <f>'Fun Patches'!C23</f>
        <v>&lt;LIST PATCH HERE&gt;</v>
      </c>
      <c r="F91" s="490"/>
      <c r="G91" s="265" t="str">
        <f>IF('Fun Patches'!D23="A","A"," ")</f>
        <v xml:space="preserve"> </v>
      </c>
      <c r="I91" s="255"/>
      <c r="J91" s="359" t="str">
        <f>'Council Own'!C24</f>
        <v>&lt;List Requirement Here&gt;</v>
      </c>
      <c r="K91" s="265" t="str">
        <f>IF('Council Own'!D24="A","A"," ")</f>
        <v xml:space="preserve"> </v>
      </c>
      <c r="M91" s="255"/>
      <c r="N91" s="359" t="str">
        <f>'Council Own'!C72</f>
        <v>&lt;List Requirement Here&gt;</v>
      </c>
      <c r="O91" s="265" t="str">
        <f>IF('Council Own'!D72="A","A"," ")</f>
        <v xml:space="preserve"> </v>
      </c>
      <c r="Q91" s="255"/>
      <c r="R91" s="359" t="str">
        <f>'Council Own'!C120</f>
        <v>&lt;List Requirement Here&gt;</v>
      </c>
      <c r="S91" s="265" t="str">
        <f>IF('Council Own'!D120="A","A"," ")</f>
        <v xml:space="preserve"> </v>
      </c>
    </row>
    <row r="92" spans="1:22" x14ac:dyDescent="0.2">
      <c r="E92" s="489" t="str">
        <f>'Fun Patches'!C24</f>
        <v>&lt;LIST PATCH HERE&gt;</v>
      </c>
      <c r="F92" s="490"/>
      <c r="G92" s="265" t="str">
        <f>IF('Fun Patches'!D24="A","A"," ")</f>
        <v xml:space="preserve"> </v>
      </c>
      <c r="I92" s="255"/>
      <c r="J92" s="359" t="str">
        <f>'Council Own'!C25</f>
        <v>&lt;List Requirement Here&gt;</v>
      </c>
      <c r="K92" s="265" t="str">
        <f>IF('Council Own'!D25="A","A"," ")</f>
        <v xml:space="preserve"> </v>
      </c>
      <c r="M92" s="255"/>
      <c r="N92" s="359" t="str">
        <f>'Council Own'!C73</f>
        <v>&lt;List Requirement Here&gt;</v>
      </c>
      <c r="O92" s="265" t="str">
        <f>IF('Council Own'!D73="A","A"," ")</f>
        <v xml:space="preserve"> </v>
      </c>
      <c r="Q92" s="255"/>
      <c r="R92" s="359" t="str">
        <f>'Council Own'!C121</f>
        <v>&lt;List Requirement Here&gt;</v>
      </c>
      <c r="S92" s="265" t="str">
        <f>IF('Council Own'!D121="A","A"," ")</f>
        <v xml:space="preserve"> </v>
      </c>
    </row>
    <row r="93" spans="1:22" x14ac:dyDescent="0.2">
      <c r="E93" s="489" t="str">
        <f>'Fun Patches'!C25</f>
        <v>&lt;LIST PATCH HERE&gt;</v>
      </c>
      <c r="F93" s="490"/>
      <c r="G93" s="265" t="str">
        <f>IF('Fun Patches'!D25="A","A"," ")</f>
        <v xml:space="preserve"> </v>
      </c>
      <c r="I93" s="255"/>
      <c r="J93" s="359" t="str">
        <f>'Council Own'!C26</f>
        <v>&lt;List Requirement Here&gt;</v>
      </c>
      <c r="K93" s="265" t="str">
        <f>IF('Council Own'!D26="A","A"," ")</f>
        <v xml:space="preserve"> </v>
      </c>
      <c r="M93" s="255"/>
      <c r="N93" s="359" t="str">
        <f>'Council Own'!C74</f>
        <v>&lt;List Requirement Here&gt;</v>
      </c>
      <c r="O93" s="265" t="str">
        <f>IF('Council Own'!D68="A","A"," ")</f>
        <v xml:space="preserve"> </v>
      </c>
      <c r="Q93" s="255"/>
      <c r="R93" s="359" t="str">
        <f>'Council Own'!C122</f>
        <v>&lt;List Requirement Here&gt;</v>
      </c>
      <c r="S93" s="265" t="str">
        <f>IF('Council Own'!D122="A","A"," ")</f>
        <v xml:space="preserve"> </v>
      </c>
    </row>
    <row r="94" spans="1:22" x14ac:dyDescent="0.2">
      <c r="E94" s="489" t="str">
        <f>'Fun Patches'!C26</f>
        <v>&lt;LIST PATCH HERE&gt;</v>
      </c>
      <c r="F94" s="490"/>
      <c r="G94" s="265" t="str">
        <f>IF('Fun Patches'!D26="A","A"," ")</f>
        <v xml:space="preserve"> </v>
      </c>
      <c r="I94" s="266" t="str">
        <f>'Council Own'!B30</f>
        <v>&lt;&lt;List Badge Here&gt;&gt;</v>
      </c>
      <c r="J94" s="266"/>
      <c r="K94" s="266"/>
      <c r="M94" s="266" t="str">
        <f>'Council Own'!B78</f>
        <v>&lt;&lt;List Badge Here&gt;&gt;</v>
      </c>
      <c r="N94" s="266"/>
      <c r="O94" s="266"/>
      <c r="Q94" s="266" t="str">
        <f>'Council Own'!B126</f>
        <v>&lt;&lt;List Badge Here&gt;&gt;</v>
      </c>
      <c r="R94" s="266"/>
      <c r="S94" s="266"/>
    </row>
    <row r="95" spans="1:22" x14ac:dyDescent="0.2">
      <c r="E95" s="489" t="str">
        <f>'Fun Patches'!C27</f>
        <v>&lt;LIST PATCH HERE&gt;</v>
      </c>
      <c r="F95" s="490"/>
      <c r="G95" s="265" t="str">
        <f>IF('Fun Patches'!D27="A","A"," ")</f>
        <v xml:space="preserve"> </v>
      </c>
      <c r="I95" s="255">
        <v>1</v>
      </c>
      <c r="J95" s="359" t="str">
        <f>'Council Own'!C31</f>
        <v>&lt;List Requirement Here&gt;</v>
      </c>
      <c r="K95" s="265" t="str">
        <f>IF('Council Own'!D31="A","A"," ")</f>
        <v xml:space="preserve"> </v>
      </c>
      <c r="M95" s="255">
        <v>1</v>
      </c>
      <c r="N95" s="359" t="str">
        <f>'Council Own'!C79</f>
        <v>&lt;List Requirement Here&gt;</v>
      </c>
      <c r="O95" s="265" t="str">
        <f>IF('Council Own'!D79="A","A"," ")</f>
        <v xml:space="preserve"> </v>
      </c>
      <c r="Q95" s="255">
        <v>1</v>
      </c>
      <c r="R95" s="359" t="str">
        <f>'Council Own'!C127</f>
        <v>&lt;List Requirement Here&gt;</v>
      </c>
      <c r="S95" s="265" t="str">
        <f>IF('Council Own'!D127="A","A"," ")</f>
        <v xml:space="preserve"> </v>
      </c>
    </row>
    <row r="96" spans="1:22" x14ac:dyDescent="0.2">
      <c r="E96" s="489" t="str">
        <f>'Fun Patches'!C28</f>
        <v>&lt;LIST PATCH HERE&gt;</v>
      </c>
      <c r="F96" s="490"/>
      <c r="G96" s="265" t="str">
        <f>IF('Fun Patches'!D28="A","A"," ")</f>
        <v xml:space="preserve"> </v>
      </c>
      <c r="I96" s="255"/>
      <c r="J96" s="359" t="str">
        <f>'Council Own'!C32</f>
        <v>&lt;List Requirement Here&gt;</v>
      </c>
      <c r="K96" s="265" t="str">
        <f>IF('Council Own'!D32="A","A"," ")</f>
        <v xml:space="preserve"> </v>
      </c>
      <c r="M96" s="255"/>
      <c r="N96" s="359" t="str">
        <f>'Council Own'!C80</f>
        <v>&lt;List Requirement Here&gt;</v>
      </c>
      <c r="O96" s="265" t="str">
        <f>IF('Council Own'!D80="A","A"," ")</f>
        <v xml:space="preserve"> </v>
      </c>
      <c r="Q96" s="255"/>
      <c r="R96" s="359" t="str">
        <f>'Council Own'!C128</f>
        <v>&lt;List Requirement Here&gt;</v>
      </c>
      <c r="S96" s="265" t="str">
        <f>IF('Council Own'!D128="A","A"," ")</f>
        <v xml:space="preserve"> </v>
      </c>
      <c r="U96" s="253"/>
      <c r="V96" s="253"/>
    </row>
    <row r="97" spans="1:23" x14ac:dyDescent="0.2">
      <c r="E97" s="489" t="str">
        <f>'Fun Patches'!C29</f>
        <v>&lt;LIST PATCH HERE&gt;</v>
      </c>
      <c r="F97" s="490"/>
      <c r="G97" s="265" t="str">
        <f>IF('Fun Patches'!D29="A","A"," ")</f>
        <v xml:space="preserve"> </v>
      </c>
      <c r="I97" s="255"/>
      <c r="J97" s="359" t="str">
        <f>'Council Own'!C33</f>
        <v>&lt;List Requirement Here&gt;</v>
      </c>
      <c r="K97" s="265" t="str">
        <f>IF('Council Own'!D33="A","A"," ")</f>
        <v xml:space="preserve"> </v>
      </c>
      <c r="M97" s="255"/>
      <c r="N97" s="359" t="str">
        <f>'Council Own'!C81</f>
        <v>&lt;List Requirement Here&gt;</v>
      </c>
      <c r="O97" s="265" t="str">
        <f>IF('Council Own'!D81="A","A"," ")</f>
        <v xml:space="preserve"> </v>
      </c>
      <c r="Q97" s="255"/>
      <c r="R97" s="359" t="str">
        <f>'Council Own'!C129</f>
        <v>&lt;List Requirement Here&gt;</v>
      </c>
      <c r="S97" s="265" t="str">
        <f>IF('Council Own'!D129="A","A"," ")</f>
        <v xml:space="preserve"> </v>
      </c>
      <c r="U97" s="253"/>
      <c r="V97" s="253"/>
    </row>
    <row r="98" spans="1:23" x14ac:dyDescent="0.2">
      <c r="A98" s="502" t="s">
        <v>78</v>
      </c>
      <c r="B98" s="502"/>
      <c r="C98" s="502"/>
      <c r="E98" s="489" t="str">
        <f>'Fun Patches'!C30</f>
        <v>&lt;LIST PATCH HERE&gt;</v>
      </c>
      <c r="F98" s="490"/>
      <c r="G98" s="265" t="str">
        <f>IF('Fun Patches'!D30="A","A"," ")</f>
        <v xml:space="preserve"> </v>
      </c>
      <c r="I98" s="255"/>
      <c r="J98" s="359" t="str">
        <f>'Council Own'!C34</f>
        <v>&lt;List Requirement Here&gt;</v>
      </c>
      <c r="K98" s="265" t="str">
        <f>IF('Council Own'!D34="A","A"," ")</f>
        <v xml:space="preserve"> </v>
      </c>
      <c r="M98" s="255"/>
      <c r="N98" s="359" t="str">
        <f>'Council Own'!C82</f>
        <v>&lt;List Requirement Here&gt;</v>
      </c>
      <c r="O98" s="265" t="str">
        <f>IF('Council Own'!D82="A","A"," ")</f>
        <v xml:space="preserve"> </v>
      </c>
      <c r="Q98" s="255"/>
      <c r="R98" s="359" t="str">
        <f>'Council Own'!C130</f>
        <v>&lt;List Requirement Here&gt;</v>
      </c>
      <c r="S98" s="265" t="str">
        <f>IF('Council Own'!D130="A","A"," ")</f>
        <v xml:space="preserve"> </v>
      </c>
      <c r="U98" s="253"/>
      <c r="V98" s="253"/>
    </row>
    <row r="99" spans="1:23" ht="14.25" customHeight="1" x14ac:dyDescent="0.2">
      <c r="A99" s="499" t="s">
        <v>75</v>
      </c>
      <c r="B99" s="500"/>
      <c r="C99" s="501"/>
      <c r="E99" s="489" t="str">
        <f>'Fun Patches'!C31</f>
        <v>&lt;LIST PATCH HERE&gt;</v>
      </c>
      <c r="F99" s="490"/>
      <c r="G99" s="265" t="str">
        <f>IF('Fun Patches'!D31="A","A"," ")</f>
        <v xml:space="preserve"> </v>
      </c>
      <c r="I99" s="255">
        <v>2</v>
      </c>
      <c r="J99" s="359" t="str">
        <f>'Council Own'!C35</f>
        <v>&lt;List Requirement Here&gt;</v>
      </c>
      <c r="K99" s="265" t="str">
        <f>IF('Council Own'!D35="A","A"," ")</f>
        <v xml:space="preserve"> </v>
      </c>
      <c r="M99" s="255">
        <v>2</v>
      </c>
      <c r="N99" s="359" t="str">
        <f>'Council Own'!C83</f>
        <v>&lt;List Requirement Here&gt;</v>
      </c>
      <c r="O99" s="265" t="str">
        <f>IF('Council Own'!D83="A","A"," ")</f>
        <v xml:space="preserve"> </v>
      </c>
      <c r="Q99" s="255">
        <v>2</v>
      </c>
      <c r="R99" s="359" t="str">
        <f>'Council Own'!C131</f>
        <v>&lt;List Requirement Here&gt;</v>
      </c>
      <c r="S99" s="265" t="str">
        <f>IF('Council Own'!D131="A","A"," ")</f>
        <v xml:space="preserve"> </v>
      </c>
      <c r="U99" s="253"/>
      <c r="V99" s="253"/>
    </row>
    <row r="100" spans="1:23" x14ac:dyDescent="0.2">
      <c r="A100" s="499" t="s">
        <v>76</v>
      </c>
      <c r="B100" s="500"/>
      <c r="C100" s="501"/>
      <c r="E100" s="489" t="str">
        <f>'Fun Patches'!C32</f>
        <v>&lt;LIST PATCH HERE&gt;</v>
      </c>
      <c r="F100" s="490"/>
      <c r="G100" s="265" t="str">
        <f>IF('Fun Patches'!D32="A","A"," ")</f>
        <v xml:space="preserve"> </v>
      </c>
      <c r="I100" s="255"/>
      <c r="J100" s="359" t="str">
        <f>'Council Own'!C36</f>
        <v>&lt;List Requirement Here&gt;</v>
      </c>
      <c r="K100" s="265" t="str">
        <f>IF('Council Own'!D36="A","A"," ")</f>
        <v xml:space="preserve"> </v>
      </c>
      <c r="M100" s="255"/>
      <c r="N100" s="359" t="str">
        <f>'Council Own'!C84</f>
        <v>&lt;List Requirement Here&gt;</v>
      </c>
      <c r="O100" s="265" t="str">
        <f>IF('Council Own'!D84="A","A"," ")</f>
        <v xml:space="preserve"> </v>
      </c>
      <c r="Q100" s="255"/>
      <c r="R100" s="359" t="str">
        <f>'Council Own'!C132</f>
        <v>&lt;List Requirement Here&gt;</v>
      </c>
      <c r="S100" s="265" t="str">
        <f>IF('Council Own'!D132="A","A"," ")</f>
        <v xml:space="preserve"> </v>
      </c>
      <c r="U100" s="352"/>
      <c r="V100" s="353"/>
      <c r="W100" s="356"/>
    </row>
    <row r="101" spans="1:23" x14ac:dyDescent="0.2">
      <c r="A101" s="486" t="s">
        <v>77</v>
      </c>
      <c r="B101" s="487"/>
      <c r="C101" s="488"/>
      <c r="E101" s="489" t="str">
        <f>'Fun Patches'!C33</f>
        <v>&lt;LIST PATCH HERE&gt;</v>
      </c>
      <c r="F101" s="490"/>
      <c r="G101" s="265" t="str">
        <f>IF('Fun Patches'!D33="A","A"," ")</f>
        <v xml:space="preserve"> </v>
      </c>
      <c r="I101" s="255"/>
      <c r="J101" s="359" t="str">
        <f>'Council Own'!C37</f>
        <v>&lt;List Requirement Here&gt;</v>
      </c>
      <c r="K101" s="265" t="str">
        <f>IF('Council Own'!D37="A","A"," ")</f>
        <v xml:space="preserve"> </v>
      </c>
      <c r="M101" s="255"/>
      <c r="N101" s="359" t="str">
        <f>'Council Own'!C85</f>
        <v>&lt;List Requirement Here&gt;</v>
      </c>
      <c r="O101" s="265" t="str">
        <f>IF('Council Own'!D85="A","A"," ")</f>
        <v xml:space="preserve"> </v>
      </c>
      <c r="Q101" s="255"/>
      <c r="R101" s="359" t="str">
        <f>'Council Own'!C133</f>
        <v>&lt;List Requirement Here&gt;</v>
      </c>
      <c r="S101" s="265" t="str">
        <f>IF('Council Own'!D133="A","A"," ")</f>
        <v xml:space="preserve"> </v>
      </c>
      <c r="U101" s="253"/>
      <c r="V101" s="253"/>
    </row>
    <row r="102" spans="1:23" x14ac:dyDescent="0.2">
      <c r="E102" s="489" t="str">
        <f>'Fun Patches'!C34</f>
        <v>&lt;LIST PATCH HERE&gt;</v>
      </c>
      <c r="F102" s="490"/>
      <c r="G102" s="265" t="str">
        <f>IF('Fun Patches'!D34="A","A"," ")</f>
        <v xml:space="preserve"> </v>
      </c>
      <c r="I102" s="255"/>
      <c r="J102" s="359" t="str">
        <f>'Council Own'!C38</f>
        <v>&lt;List Requirement Here&gt;</v>
      </c>
      <c r="K102" s="265" t="str">
        <f>IF('Council Own'!D38="A","A"," ")</f>
        <v xml:space="preserve"> </v>
      </c>
      <c r="M102" s="255"/>
      <c r="N102" s="359" t="str">
        <f>'Council Own'!C86</f>
        <v>&lt;List Requirement Here&gt;</v>
      </c>
      <c r="O102" s="265" t="str">
        <f>IF('Council Own'!D86="A","A"," ")</f>
        <v xml:space="preserve"> </v>
      </c>
      <c r="Q102" s="255"/>
      <c r="R102" s="359" t="str">
        <f>'Council Own'!C134</f>
        <v>&lt;List Requirement Here&gt;</v>
      </c>
      <c r="S102" s="265" t="str">
        <f>IF('Council Own'!D134="A","A"," ")</f>
        <v xml:space="preserve"> </v>
      </c>
      <c r="U102" s="253"/>
      <c r="V102" s="253"/>
    </row>
    <row r="103" spans="1:23" x14ac:dyDescent="0.2">
      <c r="E103" s="489" t="str">
        <f>'Fun Patches'!C35</f>
        <v>&lt;LIST PATCH HERE&gt;</v>
      </c>
      <c r="F103" s="490"/>
      <c r="G103" s="265" t="str">
        <f>IF('Fun Patches'!D35="A","A"," ")</f>
        <v xml:space="preserve"> </v>
      </c>
      <c r="I103" s="255">
        <v>3</v>
      </c>
      <c r="J103" s="359" t="str">
        <f>'Council Own'!C39</f>
        <v>&lt;List Requirement Here&gt;</v>
      </c>
      <c r="K103" s="265" t="str">
        <f>IF('Council Own'!D39="A","A"," ")</f>
        <v xml:space="preserve"> </v>
      </c>
      <c r="M103" s="255">
        <v>3</v>
      </c>
      <c r="N103" s="359" t="str">
        <f>'Council Own'!C87</f>
        <v>&lt;List Requirement Here&gt;</v>
      </c>
      <c r="O103" s="265" t="str">
        <f>IF('Council Own'!D87="A","A"," ")</f>
        <v xml:space="preserve"> </v>
      </c>
      <c r="Q103" s="255">
        <v>3</v>
      </c>
      <c r="R103" s="359" t="str">
        <f>'Council Own'!C135</f>
        <v>&lt;List Requirement Here&gt;</v>
      </c>
      <c r="S103" s="265" t="str">
        <f>IF('Council Own'!D135="A","A"," ")</f>
        <v xml:space="preserve"> </v>
      </c>
      <c r="U103" s="253"/>
      <c r="V103" s="253"/>
    </row>
    <row r="104" spans="1:23" x14ac:dyDescent="0.2">
      <c r="E104" s="489" t="str">
        <f>'Fun Patches'!C36</f>
        <v>&lt;LIST PATCH HERE&gt;</v>
      </c>
      <c r="F104" s="490"/>
      <c r="G104" s="265" t="str">
        <f>IF('Fun Patches'!D36="A","A"," ")</f>
        <v xml:space="preserve"> </v>
      </c>
      <c r="I104" s="255"/>
      <c r="J104" s="359" t="str">
        <f>'Council Own'!C40</f>
        <v>&lt;List Requirement Here&gt;</v>
      </c>
      <c r="K104" s="265" t="str">
        <f>IF('Council Own'!D40="A","A"," ")</f>
        <v xml:space="preserve"> </v>
      </c>
      <c r="M104" s="255"/>
      <c r="N104" s="359" t="str">
        <f>'Council Own'!C88</f>
        <v>&lt;List Requirement Here&gt;</v>
      </c>
      <c r="O104" s="265" t="str">
        <f>IF('Council Own'!D88="A","A"," ")</f>
        <v xml:space="preserve"> </v>
      </c>
      <c r="Q104" s="255"/>
      <c r="R104" s="359" t="str">
        <f>'Council Own'!C136</f>
        <v>&lt;List Requirement Here&gt;</v>
      </c>
      <c r="S104" s="265" t="str">
        <f>IF('Council Own'!D136="A","A"," ")</f>
        <v xml:space="preserve"> </v>
      </c>
      <c r="U104" s="253"/>
      <c r="V104" s="253"/>
    </row>
    <row r="105" spans="1:23" x14ac:dyDescent="0.2">
      <c r="E105" s="489" t="str">
        <f>'Fun Patches'!C37</f>
        <v>&lt;LIST PATCH HERE&gt;</v>
      </c>
      <c r="F105" s="490"/>
      <c r="G105" s="265" t="str">
        <f>IF('Fun Patches'!D37="A","A"," ")</f>
        <v xml:space="preserve"> </v>
      </c>
      <c r="I105" s="255"/>
      <c r="J105" s="359" t="str">
        <f>'Council Own'!C41</f>
        <v>&lt;List Requirement Here&gt;</v>
      </c>
      <c r="K105" s="265" t="str">
        <f>IF('Council Own'!D41="A","A"," ")</f>
        <v xml:space="preserve"> </v>
      </c>
      <c r="M105" s="255"/>
      <c r="N105" s="359" t="str">
        <f>'Council Own'!C89</f>
        <v>&lt;List Requirement Here&gt;</v>
      </c>
      <c r="O105" s="265" t="str">
        <f>IF('Council Own'!D89="A","A"," ")</f>
        <v xml:space="preserve"> </v>
      </c>
      <c r="Q105" s="255"/>
      <c r="R105" s="359" t="str">
        <f>'Council Own'!C137</f>
        <v>&lt;List Requirement Here&gt;</v>
      </c>
      <c r="S105" s="265" t="str">
        <f>IF('Council Own'!D137="A","A"," ")</f>
        <v xml:space="preserve"> </v>
      </c>
      <c r="U105" s="253"/>
      <c r="V105" s="253"/>
    </row>
    <row r="106" spans="1:23" x14ac:dyDescent="0.2">
      <c r="E106" s="489" t="str">
        <f>'Fun Patches'!C38</f>
        <v>&lt;LIST PATCH HERE&gt;</v>
      </c>
      <c r="F106" s="490"/>
      <c r="G106" s="265" t="str">
        <f>IF('Fun Patches'!D38="A","A"," ")</f>
        <v xml:space="preserve"> </v>
      </c>
      <c r="I106" s="255"/>
      <c r="J106" s="359" t="str">
        <f>'Council Own'!C42</f>
        <v>&lt;List Requirement Here&gt;</v>
      </c>
      <c r="K106" s="265" t="str">
        <f>IF('Council Own'!D42="A","A"," ")</f>
        <v xml:space="preserve"> </v>
      </c>
      <c r="M106" s="255"/>
      <c r="N106" s="359" t="str">
        <f>'Council Own'!C90</f>
        <v>&lt;List Requirement Here&gt;</v>
      </c>
      <c r="O106" s="265" t="str">
        <f>IF('Council Own'!D90="A","A"," ")</f>
        <v xml:space="preserve"> </v>
      </c>
      <c r="Q106" s="255"/>
      <c r="R106" s="359" t="str">
        <f>'Council Own'!C138</f>
        <v>&lt;List Requirement Here&gt;</v>
      </c>
      <c r="S106" s="265" t="str">
        <f>IF('Council Own'!D138="A","A"," ")</f>
        <v xml:space="preserve"> </v>
      </c>
      <c r="U106" s="253"/>
      <c r="V106" s="253"/>
    </row>
    <row r="107" spans="1:23" x14ac:dyDescent="0.2">
      <c r="E107" s="292"/>
      <c r="F107" s="271"/>
      <c r="G107" s="356"/>
      <c r="I107" s="255">
        <v>4</v>
      </c>
      <c r="J107" s="359" t="str">
        <f>'Council Own'!C43</f>
        <v>&lt;List Requirement Here&gt;</v>
      </c>
      <c r="K107" s="265" t="str">
        <f>IF('Council Own'!D43="A","A"," ")</f>
        <v xml:space="preserve"> </v>
      </c>
      <c r="M107" s="255">
        <v>4</v>
      </c>
      <c r="N107" s="359" t="str">
        <f>'Council Own'!C91</f>
        <v>&lt;List Requirement Here&gt;</v>
      </c>
      <c r="O107" s="265" t="str">
        <f>IF('Council Own'!D91="A","A"," ")</f>
        <v xml:space="preserve"> </v>
      </c>
      <c r="Q107" s="255">
        <v>4</v>
      </c>
      <c r="R107" s="359" t="str">
        <f>'Council Own'!C139</f>
        <v>&lt;List Requirement Here&gt;</v>
      </c>
      <c r="S107" s="265" t="str">
        <f>IF('Council Own'!D139="A","A"," ")</f>
        <v xml:space="preserve"> </v>
      </c>
      <c r="U107" s="253"/>
      <c r="V107" s="253"/>
    </row>
    <row r="108" spans="1:23" x14ac:dyDescent="0.2">
      <c r="I108" s="255"/>
      <c r="J108" s="359" t="str">
        <f>'Council Own'!C44</f>
        <v>&lt;List Requirement Here&gt;</v>
      </c>
      <c r="K108" s="265" t="str">
        <f>IF('Council Own'!D44="A","A"," ")</f>
        <v xml:space="preserve"> </v>
      </c>
      <c r="M108" s="255"/>
      <c r="N108" s="359" t="str">
        <f>'Council Own'!C92</f>
        <v>&lt;List Requirement Here&gt;</v>
      </c>
      <c r="O108" s="265" t="str">
        <f>IF('Council Own'!D92="A","A"," ")</f>
        <v xml:space="preserve"> </v>
      </c>
      <c r="Q108" s="255"/>
      <c r="R108" s="359" t="str">
        <f>'Council Own'!C140</f>
        <v>&lt;List Requirement Here&gt;</v>
      </c>
      <c r="S108" s="265" t="str">
        <f>IF('Council Own'!D140="A","A"," ")</f>
        <v xml:space="preserve"> </v>
      </c>
      <c r="U108" s="253"/>
      <c r="V108" s="253"/>
    </row>
    <row r="109" spans="1:23" x14ac:dyDescent="0.2">
      <c r="I109" s="255"/>
      <c r="J109" s="359" t="str">
        <f>'Council Own'!C45</f>
        <v>&lt;List Requirement Here&gt;</v>
      </c>
      <c r="K109" s="265" t="str">
        <f>IF('Council Own'!D45="A","A"," ")</f>
        <v xml:space="preserve"> </v>
      </c>
      <c r="M109" s="255"/>
      <c r="N109" s="359" t="str">
        <f>'Council Own'!C93</f>
        <v>&lt;List Requirement Here&gt;</v>
      </c>
      <c r="O109" s="265" t="str">
        <f>IF('Council Own'!D93="A","A"," ")</f>
        <v xml:space="preserve"> </v>
      </c>
      <c r="Q109" s="255"/>
      <c r="R109" s="359" t="str">
        <f>'Council Own'!C141</f>
        <v>&lt;List Requirement Here&gt;</v>
      </c>
      <c r="S109" s="265" t="str">
        <f>IF('Council Own'!D141="A","A"," ")</f>
        <v xml:space="preserve"> </v>
      </c>
      <c r="U109" s="253"/>
      <c r="V109" s="253"/>
    </row>
    <row r="110" spans="1:23" x14ac:dyDescent="0.2">
      <c r="I110" s="255"/>
      <c r="J110" s="359" t="str">
        <f>'Council Own'!C46</f>
        <v>&lt;List Requirement Here&gt;</v>
      </c>
      <c r="K110" s="265" t="str">
        <f>IF('Council Own'!D46="A","A"," ")</f>
        <v xml:space="preserve"> </v>
      </c>
      <c r="M110" s="255"/>
      <c r="N110" s="359" t="str">
        <f>'Council Own'!C94</f>
        <v>&lt;List Requirement Here&gt;</v>
      </c>
      <c r="O110" s="265" t="str">
        <f>IF('Council Own'!D94="A","A"," ")</f>
        <v xml:space="preserve"> </v>
      </c>
      <c r="Q110" s="255"/>
      <c r="R110" s="359" t="str">
        <f>'Council Own'!C142</f>
        <v>&lt;List Requirement Here&gt;</v>
      </c>
      <c r="S110" s="265" t="str">
        <f>IF('Council Own'!D142="A","A"," ")</f>
        <v xml:space="preserve"> </v>
      </c>
      <c r="U110" s="253"/>
      <c r="V110" s="253"/>
    </row>
    <row r="111" spans="1:23" x14ac:dyDescent="0.2">
      <c r="I111" s="255">
        <v>5</v>
      </c>
      <c r="J111" s="359" t="str">
        <f>'Council Own'!C47</f>
        <v>&lt;List Requirement Here&gt;</v>
      </c>
      <c r="K111" s="265" t="str">
        <f>IF('Council Own'!D47="A","A"," ")</f>
        <v xml:space="preserve"> </v>
      </c>
      <c r="M111" s="255">
        <v>5</v>
      </c>
      <c r="N111" s="359" t="str">
        <f>'Council Own'!C95</f>
        <v>&lt;List Requirement Here&gt;</v>
      </c>
      <c r="O111" s="265" t="str">
        <f>IF('Council Own'!D95="A","A"," ")</f>
        <v xml:space="preserve"> </v>
      </c>
      <c r="Q111" s="255">
        <v>5</v>
      </c>
      <c r="R111" s="359" t="str">
        <f>'Council Own'!C143</f>
        <v>&lt;List Requirement Here&gt;</v>
      </c>
      <c r="S111" s="265" t="str">
        <f>IF('Council Own'!D143="A","A"," ")</f>
        <v xml:space="preserve"> </v>
      </c>
      <c r="U111" s="353"/>
      <c r="V111" s="353"/>
      <c r="W111" s="356"/>
    </row>
    <row r="112" spans="1:23" x14ac:dyDescent="0.2">
      <c r="I112" s="255"/>
      <c r="J112" s="359" t="str">
        <f>'Council Own'!C48</f>
        <v>&lt;List Requirement Here&gt;</v>
      </c>
      <c r="K112" s="265" t="str">
        <f>IF('Council Own'!D48="A","A"," ")</f>
        <v xml:space="preserve"> </v>
      </c>
      <c r="M112" s="255"/>
      <c r="N112" s="359" t="str">
        <f>'Council Own'!C96</f>
        <v>&lt;List Requirement Here&gt;</v>
      </c>
      <c r="O112" s="265" t="str">
        <f>IF('Council Own'!D96="A","A"," ")</f>
        <v xml:space="preserve"> </v>
      </c>
      <c r="Q112" s="255"/>
      <c r="R112" s="359" t="str">
        <f>'Council Own'!C144</f>
        <v>&lt;List Requirement Here&gt;</v>
      </c>
      <c r="S112" s="265" t="str">
        <f>IF('Council Own'!D144="A","A"," ")</f>
        <v xml:space="preserve"> </v>
      </c>
      <c r="U112" s="253"/>
      <c r="V112" s="253"/>
    </row>
    <row r="113" spans="9:22" x14ac:dyDescent="0.2">
      <c r="I113" s="255"/>
      <c r="J113" s="359" t="str">
        <f>'Council Own'!C49</f>
        <v>&lt;List Requirement Here&gt;</v>
      </c>
      <c r="K113" s="265" t="str">
        <f>IF('Council Own'!D49="A","A"," ")</f>
        <v xml:space="preserve"> </v>
      </c>
      <c r="M113" s="255"/>
      <c r="N113" s="359" t="str">
        <f>'Council Own'!C97</f>
        <v>&lt;List Requirement Here&gt;</v>
      </c>
      <c r="O113" s="265" t="str">
        <f>IF('Council Own'!D97="A","A"," ")</f>
        <v xml:space="preserve"> </v>
      </c>
      <c r="Q113" s="255"/>
      <c r="R113" s="359" t="str">
        <f>'Council Own'!C145</f>
        <v>&lt;List Requirement Here&gt;</v>
      </c>
      <c r="S113" s="265" t="str">
        <f>IF('Council Own'!D145="A","A"," ")</f>
        <v xml:space="preserve"> </v>
      </c>
      <c r="U113" s="253"/>
      <c r="V113" s="253"/>
    </row>
    <row r="114" spans="9:22" x14ac:dyDescent="0.2">
      <c r="I114" s="255"/>
      <c r="J114" s="359" t="str">
        <f>'Council Own'!C50</f>
        <v>&lt;List Requirement Here&gt;</v>
      </c>
      <c r="K114" s="265" t="str">
        <f>IF('Council Own'!D50="A","A"," ")</f>
        <v xml:space="preserve"> </v>
      </c>
      <c r="M114" s="255"/>
      <c r="N114" s="359" t="str">
        <f>'Council Own'!C98</f>
        <v>&lt;List Requirement Here&gt;</v>
      </c>
      <c r="O114" s="265" t="str">
        <f>IF('Council Own'!D98="A","A"," ")</f>
        <v xml:space="preserve"> </v>
      </c>
      <c r="Q114" s="255"/>
      <c r="R114" s="359" t="str">
        <f>'Council Own'!C146</f>
        <v>&lt;List Requirement Here&gt;</v>
      </c>
      <c r="S114" s="265" t="str">
        <f>IF('Council Own'!D146="A","A"," ")</f>
        <v xml:space="preserve"> </v>
      </c>
      <c r="U114" s="253"/>
      <c r="V114" s="253"/>
    </row>
    <row r="115" spans="9:22" x14ac:dyDescent="0.2">
      <c r="I115" s="292"/>
      <c r="J115" s="271"/>
      <c r="K115" s="356"/>
      <c r="U115" s="253"/>
      <c r="V115" s="253"/>
    </row>
    <row r="116" spans="9:22" x14ac:dyDescent="0.2">
      <c r="I116" s="292"/>
      <c r="J116" s="271"/>
      <c r="K116" s="356"/>
      <c r="U116" s="253"/>
      <c r="V116" s="253"/>
    </row>
    <row r="117" spans="9:22" x14ac:dyDescent="0.2">
      <c r="I117" s="292"/>
      <c r="J117" s="271"/>
      <c r="K117" s="356"/>
    </row>
    <row r="118" spans="9:22" x14ac:dyDescent="0.2">
      <c r="I118" s="292"/>
      <c r="J118" s="271"/>
      <c r="K118" s="356"/>
    </row>
    <row r="119" spans="9:22" x14ac:dyDescent="0.2">
      <c r="I119" s="292"/>
      <c r="J119" s="271"/>
      <c r="K119" s="356"/>
    </row>
    <row r="120" spans="9:22" x14ac:dyDescent="0.2">
      <c r="I120" s="292"/>
      <c r="J120" s="271"/>
      <c r="K120" s="356"/>
    </row>
    <row r="121" spans="9:22" x14ac:dyDescent="0.2">
      <c r="J121" s="262"/>
      <c r="K121" s="262"/>
    </row>
  </sheetData>
  <sheetProtection password="9A15" sheet="1" objects="1" scenarios="1" selectLockedCells="1" selectUnlockedCells="1"/>
  <mergeCells count="113">
    <mergeCell ref="Q1:S1"/>
    <mergeCell ref="Q2:R2"/>
    <mergeCell ref="A13:C13"/>
    <mergeCell ref="Q7:R7"/>
    <mergeCell ref="Q3:R3"/>
    <mergeCell ref="Q4:R4"/>
    <mergeCell ref="Q5:R5"/>
    <mergeCell ref="Q6:R6"/>
    <mergeCell ref="A20:B20"/>
    <mergeCell ref="E1:G1"/>
    <mergeCell ref="I1:K1"/>
    <mergeCell ref="M1:O1"/>
    <mergeCell ref="A8:B8"/>
    <mergeCell ref="A9:B9"/>
    <mergeCell ref="A11:B11"/>
    <mergeCell ref="A12:B12"/>
    <mergeCell ref="A3:B3"/>
    <mergeCell ref="A4:C4"/>
    <mergeCell ref="A5:B5"/>
    <mergeCell ref="A6:B6"/>
    <mergeCell ref="A7:B7"/>
    <mergeCell ref="A10:B10"/>
    <mergeCell ref="A1:C1"/>
    <mergeCell ref="Q20:R20"/>
    <mergeCell ref="E2:G2"/>
    <mergeCell ref="A49:C49"/>
    <mergeCell ref="A21:C21"/>
    <mergeCell ref="Q15:R15"/>
    <mergeCell ref="A22:B22"/>
    <mergeCell ref="A17:B17"/>
    <mergeCell ref="Q11:R11"/>
    <mergeCell ref="A18:B18"/>
    <mergeCell ref="Q12:R12"/>
    <mergeCell ref="A19:B19"/>
    <mergeCell ref="Q13:R13"/>
    <mergeCell ref="Q14:R14"/>
    <mergeCell ref="Q16:R16"/>
    <mergeCell ref="A26:B26"/>
    <mergeCell ref="A14:B14"/>
    <mergeCell ref="Q8:R8"/>
    <mergeCell ref="A15:B15"/>
    <mergeCell ref="Q9:R9"/>
    <mergeCell ref="A16:B16"/>
    <mergeCell ref="Q10:R10"/>
    <mergeCell ref="A28:C28"/>
    <mergeCell ref="B29:C29"/>
    <mergeCell ref="Q42:R42"/>
    <mergeCell ref="A23:B23"/>
    <mergeCell ref="Q17:R17"/>
    <mergeCell ref="A24:C24"/>
    <mergeCell ref="Q18:R18"/>
    <mergeCell ref="A25:B25"/>
    <mergeCell ref="E83:F83"/>
    <mergeCell ref="E23:G23"/>
    <mergeCell ref="E72:G72"/>
    <mergeCell ref="E73:F73"/>
    <mergeCell ref="A72:C72"/>
    <mergeCell ref="A73:B73"/>
    <mergeCell ref="E79:F79"/>
    <mergeCell ref="E45:G45"/>
    <mergeCell ref="Q19:R19"/>
    <mergeCell ref="Q28:R28"/>
    <mergeCell ref="Q21:R21"/>
    <mergeCell ref="Q34:R34"/>
    <mergeCell ref="Q55:S55"/>
    <mergeCell ref="A74:B74"/>
    <mergeCell ref="A75:B75"/>
    <mergeCell ref="A76:B76"/>
    <mergeCell ref="M72:O72"/>
    <mergeCell ref="Q72:S72"/>
    <mergeCell ref="I72:K72"/>
    <mergeCell ref="E85:F85"/>
    <mergeCell ref="E74:F74"/>
    <mergeCell ref="E106:F106"/>
    <mergeCell ref="E75:F75"/>
    <mergeCell ref="E76:F76"/>
    <mergeCell ref="E101:F101"/>
    <mergeCell ref="E102:F102"/>
    <mergeCell ref="E104:F104"/>
    <mergeCell ref="E105:F105"/>
    <mergeCell ref="E95:F95"/>
    <mergeCell ref="E96:F96"/>
    <mergeCell ref="E97:F97"/>
    <mergeCell ref="E98:F98"/>
    <mergeCell ref="E99:F99"/>
    <mergeCell ref="E100:F100"/>
    <mergeCell ref="E77:F77"/>
    <mergeCell ref="E90:F90"/>
    <mergeCell ref="E78:F78"/>
    <mergeCell ref="A101:C101"/>
    <mergeCell ref="E103:F103"/>
    <mergeCell ref="B34:C34"/>
    <mergeCell ref="B42:C42"/>
    <mergeCell ref="B43:C43"/>
    <mergeCell ref="B35:C35"/>
    <mergeCell ref="B30:C30"/>
    <mergeCell ref="A100:C100"/>
    <mergeCell ref="A98:C98"/>
    <mergeCell ref="A99:C99"/>
    <mergeCell ref="E80:F80"/>
    <mergeCell ref="E81:F81"/>
    <mergeCell ref="E82:F82"/>
    <mergeCell ref="E92:F92"/>
    <mergeCell ref="E93:F93"/>
    <mergeCell ref="E94:F94"/>
    <mergeCell ref="A77:B77"/>
    <mergeCell ref="E89:F89"/>
    <mergeCell ref="A78:B78"/>
    <mergeCell ref="E87:F87"/>
    <mergeCell ref="E88:F88"/>
    <mergeCell ref="E91:F91"/>
    <mergeCell ref="E86:F86"/>
    <mergeCell ref="E84:F84"/>
  </mergeCells>
  <pageMargins left="0.75" right="0.75" top="0.4" bottom="0.2" header="0.2" footer="0.2"/>
  <pageSetup scale="64" fitToHeight="0" orientation="landscape" horizontalDpi="300" verticalDpi="300" r:id="rId1"/>
  <headerFooter alignWithMargins="0">
    <oddHeader>&amp;C&amp;"Arial,Bold"&amp;12CadetteTrax - &amp;10&amp;D</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3"/>
  <sheetViews>
    <sheetView showGridLines="0" topLeftCell="A2" zoomScale="90" zoomScaleNormal="90" workbookViewId="0">
      <selection activeCell="C8" sqref="C8"/>
    </sheetView>
  </sheetViews>
  <sheetFormatPr defaultRowHeight="12.75" x14ac:dyDescent="0.2"/>
  <cols>
    <col min="1" max="1" width="2.7109375" style="249" customWidth="1"/>
    <col min="2" max="2" width="30.7109375" style="249" customWidth="1"/>
    <col min="3" max="4" width="2.5703125" style="249" customWidth="1"/>
    <col min="5" max="5" width="2.7109375" style="249" bestFit="1" customWidth="1"/>
    <col min="6" max="6" width="30.28515625" style="249" customWidth="1"/>
    <col min="7" max="7" width="3" style="249" customWidth="1"/>
    <col min="8" max="8" width="3.140625" style="249" customWidth="1"/>
    <col min="9" max="9" width="2" style="249" customWidth="1"/>
    <col min="10" max="10" width="30.28515625" style="249" customWidth="1"/>
    <col min="11" max="11" width="3" style="249" customWidth="1"/>
    <col min="12" max="12" width="3.140625" style="249" customWidth="1"/>
    <col min="13" max="13" width="2" style="249" customWidth="1"/>
    <col min="14" max="14" width="30.28515625" style="249" customWidth="1"/>
    <col min="15" max="16" width="3" style="249" customWidth="1"/>
    <col min="17" max="17" width="2.7109375" style="249" customWidth="1"/>
    <col min="18" max="18" width="30.5703125" style="249" customWidth="1"/>
    <col min="19" max="19" width="2.7109375" style="249" customWidth="1"/>
    <col min="20" max="16384" width="9.140625" style="249"/>
  </cols>
  <sheetData>
    <row r="1" spans="1:21" ht="21" customHeight="1" x14ac:dyDescent="0.35">
      <c r="A1" s="530" t="str">
        <f ca="1">MID(CELL("filename",A1),FIND(IF(ISERROR(FIND("]",CELL("filename",A1))),"$","]"),CELL("filename",A1))+1,256)</f>
        <v>ambassador 2</v>
      </c>
      <c r="B1" s="539"/>
      <c r="C1" s="539"/>
      <c r="D1" s="273"/>
      <c r="E1" s="524" t="s">
        <v>16</v>
      </c>
      <c r="F1" s="540"/>
      <c r="G1" s="540"/>
      <c r="I1" s="524" t="s">
        <v>16</v>
      </c>
      <c r="J1" s="524"/>
      <c r="K1" s="524"/>
      <c r="M1" s="524" t="s">
        <v>16</v>
      </c>
      <c r="N1" s="524"/>
      <c r="O1" s="524"/>
      <c r="Q1" s="524" t="s">
        <v>141</v>
      </c>
      <c r="R1" s="541"/>
      <c r="S1" s="541"/>
      <c r="T1" s="247"/>
      <c r="U1" s="247"/>
    </row>
    <row r="2" spans="1:21" s="253" customFormat="1" ht="13.5" thickBot="1" x14ac:dyDescent="0.25">
      <c r="A2" s="250"/>
      <c r="B2" s="251"/>
      <c r="C2" s="252" t="s">
        <v>17</v>
      </c>
      <c r="D2" s="251"/>
      <c r="E2" s="510" t="str">
        <f>Badges!B6</f>
        <v>Photography</v>
      </c>
      <c r="F2" s="535"/>
      <c r="G2" s="535"/>
      <c r="H2" s="249"/>
      <c r="I2" s="255">
        <v>3</v>
      </c>
      <c r="J2" s="256" t="str">
        <f>Badges!C61</f>
        <v>Dig into national or state public policy</v>
      </c>
      <c r="K2" s="257"/>
      <c r="L2" s="249"/>
      <c r="M2" s="255">
        <v>3</v>
      </c>
      <c r="N2" s="256" t="str">
        <f>Badges!C130</f>
        <v>Share sisterhood around the world</v>
      </c>
      <c r="O2" s="257"/>
      <c r="P2" s="249"/>
      <c r="Q2" s="542" t="str">
        <f>'Age-Level'!B5</f>
        <v>Gold Torch Award</v>
      </c>
      <c r="R2" s="542"/>
      <c r="S2" s="259" t="str">
        <f>IF('Age-Level'!E8="C","C",IF('Age-Level'!E8="P","P",""))</f>
        <v/>
      </c>
      <c r="T2" s="247"/>
      <c r="U2" s="247"/>
    </row>
    <row r="3" spans="1:21" x14ac:dyDescent="0.2">
      <c r="A3" s="537" t="s">
        <v>138</v>
      </c>
      <c r="B3" s="538"/>
      <c r="C3" s="254">
        <f>INT(COUNTIF(C5:C12,"C"))+INT(COUNTIF(C14:C26,"C"))</f>
        <v>0</v>
      </c>
      <c r="E3" s="255">
        <v>1</v>
      </c>
      <c r="F3" s="256" t="str">
        <f>Badges!C7</f>
        <v>Expore the power of photography</v>
      </c>
      <c r="G3" s="257"/>
      <c r="I3" s="255"/>
      <c r="J3" s="256" t="str">
        <f>Badges!C62</f>
        <v>Track your issue</v>
      </c>
      <c r="K3" s="258" t="str">
        <f>IF(Badges!E62="A","A"," ")</f>
        <v xml:space="preserve"> </v>
      </c>
      <c r="M3" s="255"/>
      <c r="N3" s="256" t="str">
        <f>Badges!C131</f>
        <v>Explore an issue affecting girls and</v>
      </c>
      <c r="O3" s="258" t="str">
        <f>IF(Badges!E131="A","A"," ")</f>
        <v xml:space="preserve"> </v>
      </c>
      <c r="Q3" s="542" t="str">
        <f>'Age-Level'!B9</f>
        <v>Ambassador Community Service bar</v>
      </c>
      <c r="R3" s="542"/>
      <c r="S3" s="259" t="str">
        <f>IF('Age-Level'!E9="C","C",IF('Age-Level'!E9="P","P",""))</f>
        <v/>
      </c>
      <c r="T3" s="247"/>
      <c r="U3" s="247"/>
    </row>
    <row r="4" spans="1:21" x14ac:dyDescent="0.2">
      <c r="A4" s="518" t="str">
        <f>Summary!A3</f>
        <v>Legacy</v>
      </c>
      <c r="B4" s="518"/>
      <c r="C4" s="518"/>
      <c r="E4" s="255"/>
      <c r="F4" s="256" t="str">
        <f>Badges!C8</f>
        <v>Go to a photography exhibit</v>
      </c>
      <c r="G4" s="258" t="str">
        <f>IF(Badges!E8="A","A"," ")</f>
        <v xml:space="preserve"> </v>
      </c>
      <c r="I4" s="255"/>
      <c r="J4" s="256" t="str">
        <f>Badges!C63</f>
        <v>Talk to an interest gorup that promotes</v>
      </c>
      <c r="K4" s="258" t="str">
        <f>IF(Badges!E63="A","A"," ")</f>
        <v xml:space="preserve"> </v>
      </c>
      <c r="M4" s="255"/>
      <c r="N4" s="256" t="str">
        <f>Badges!C132</f>
        <v>Organize an event on women and STEM</v>
      </c>
      <c r="O4" s="258" t="str">
        <f>IF(Badges!E132="A","A"," ")</f>
        <v xml:space="preserve"> </v>
      </c>
      <c r="Q4" s="542" t="str">
        <f>'Age-Level'!B12</f>
        <v>Ambassador Service to Girl Scouting bar</v>
      </c>
      <c r="R4" s="542"/>
      <c r="S4" s="259" t="str">
        <f>IF('Age-Level'!E10="C","C",IF('Age-Level'!E10="P","P",""))</f>
        <v/>
      </c>
      <c r="T4" s="247"/>
      <c r="U4" s="247"/>
    </row>
    <row r="5" spans="1:21" ht="12.75" customHeight="1" x14ac:dyDescent="0.2">
      <c r="A5" s="519" t="str">
        <f>Summary!A4</f>
        <v>Photography</v>
      </c>
      <c r="B5" s="520"/>
      <c r="C5" s="260" t="str">
        <f>IF(Badges!E28="C","C",IF(Badges!E28="P","P",""))</f>
        <v/>
      </c>
      <c r="E5" s="255"/>
      <c r="F5" s="256" t="str">
        <f>Badges!C9</f>
        <v>Create a photography timeline.</v>
      </c>
      <c r="G5" s="258" t="str">
        <f>IF(Badges!E9="A","A"," ")</f>
        <v xml:space="preserve"> </v>
      </c>
      <c r="I5" s="255"/>
      <c r="J5" s="256" t="str">
        <f>Badges!C64</f>
        <v>Compare three different states' positions</v>
      </c>
      <c r="K5" s="258" t="str">
        <f>IF(Badges!E64="A","A"," ")</f>
        <v xml:space="preserve"> </v>
      </c>
      <c r="M5" s="255"/>
      <c r="N5" s="256" t="str">
        <f>Badges!C133</f>
        <v>Interview a global citizen</v>
      </c>
      <c r="O5" s="258" t="str">
        <f>IF(Badges!E133="A","A"," ")</f>
        <v xml:space="preserve"> </v>
      </c>
      <c r="Q5" s="542" t="str">
        <f>'Age-Level'!B15</f>
        <v>Ambassador Volunteer in Training</v>
      </c>
      <c r="R5" s="542"/>
      <c r="S5" s="259" t="str">
        <f>IF('Age-Level'!E19="C","C",IF('Age-Level'!E19="P","P",""))</f>
        <v/>
      </c>
      <c r="T5" s="247"/>
      <c r="U5" s="247"/>
    </row>
    <row r="6" spans="1:21" ht="12.75" customHeight="1" x14ac:dyDescent="0.2">
      <c r="A6" s="519" t="str">
        <f>Summary!A5</f>
        <v>Coaching</v>
      </c>
      <c r="B6" s="520"/>
      <c r="C6" s="260" t="str">
        <f>IF(Badges!E51="C","C",IF(Badges!E51="P","P",""))</f>
        <v/>
      </c>
      <c r="E6" s="255"/>
      <c r="F6" s="256" t="str">
        <f>Badges!C10</f>
        <v>Make sticky-note comics</v>
      </c>
      <c r="G6" s="258" t="str">
        <f>IF(Badges!E10="A","A"," ")</f>
        <v xml:space="preserve"> </v>
      </c>
      <c r="I6" s="255">
        <v>4</v>
      </c>
      <c r="J6" s="256" t="str">
        <f>Badges!C65</f>
        <v>Explore local or community policy</v>
      </c>
      <c r="K6" s="257"/>
      <c r="M6" s="255">
        <v>4</v>
      </c>
      <c r="N6" s="256" t="str">
        <f>Badges!C134</f>
        <v>Leave your wolrd better than you found it</v>
      </c>
      <c r="O6" s="257"/>
      <c r="Q6" s="542" t="str">
        <f>'Age-Level'!B20</f>
        <v>Journey Summit Pin</v>
      </c>
      <c r="R6" s="542"/>
      <c r="S6" s="259" t="str">
        <f>IF('Age-Level'!E21="C","C",IF('Age-Level'!E21="P","P",""))</f>
        <v/>
      </c>
      <c r="T6" s="247"/>
      <c r="U6" s="247"/>
    </row>
    <row r="7" spans="1:21" x14ac:dyDescent="0.2">
      <c r="A7" s="519" t="str">
        <f>Summary!A6</f>
        <v>Public Policy</v>
      </c>
      <c r="B7" s="520"/>
      <c r="C7" s="260" t="str">
        <f>IF(Badges!E74="C","C",IF(Badges!E74="P","P",""))</f>
        <v/>
      </c>
      <c r="E7" s="255">
        <v>2</v>
      </c>
      <c r="F7" s="256" t="str">
        <f>Badges!C11</f>
        <v>Focus on composition</v>
      </c>
      <c r="G7" s="257"/>
      <c r="I7" s="255"/>
      <c r="J7" s="256" t="str">
        <f>Badges!C66</f>
        <v>Attend a meeting</v>
      </c>
      <c r="K7" s="258" t="str">
        <f>IF(Badges!E66="A","A"," ")</f>
        <v xml:space="preserve"> </v>
      </c>
      <c r="M7" s="255"/>
      <c r="N7" s="256" t="str">
        <f>Badges!C135</f>
        <v xml:space="preserve">Find ideas to use your leaderhship </v>
      </c>
      <c r="O7" s="258" t="str">
        <f>IF(Badges!E135="A","A"," ")</f>
        <v xml:space="preserve"> </v>
      </c>
      <c r="Q7" s="534" t="str">
        <f>'Age-Level'!C23</f>
        <v>Cookie Rally (Year 1)</v>
      </c>
      <c r="R7" s="534"/>
      <c r="S7" s="265" t="str">
        <f>IF('Age-Level'!E23="A","A"," ")</f>
        <v xml:space="preserve"> </v>
      </c>
    </row>
    <row r="8" spans="1:21" x14ac:dyDescent="0.2">
      <c r="A8" s="519" t="str">
        <f>Summary!A7</f>
        <v>Dinner Party</v>
      </c>
      <c r="B8" s="520"/>
      <c r="C8" s="260" t="str">
        <f>IF(Badges!E97="C","C",IF(Badges!E97="P","P",""))</f>
        <v/>
      </c>
      <c r="E8" s="255"/>
      <c r="F8" s="256" t="str">
        <f>Badges!C12</f>
        <v>Capture a day in the life</v>
      </c>
      <c r="G8" s="258" t="str">
        <f>IF(Badges!E12="A","A"," ")</f>
        <v xml:space="preserve"> </v>
      </c>
      <c r="I8" s="255"/>
      <c r="J8" s="256" t="str">
        <f>Badges!C67</f>
        <v>Compare different local positions</v>
      </c>
      <c r="K8" s="258" t="str">
        <f>IF(Badges!E67="A","A"," ")</f>
        <v xml:space="preserve"> </v>
      </c>
      <c r="M8" s="255"/>
      <c r="N8" s="256" t="str">
        <f>Badges!C136</f>
        <v>Gather ideas to work for a healthy</v>
      </c>
      <c r="O8" s="258" t="str">
        <f>IF(Badges!E136="A","A"," ")</f>
        <v xml:space="preserve"> </v>
      </c>
      <c r="Q8" s="534" t="str">
        <f>'Age-Level'!C24</f>
        <v>Cookie Sales (Year 1)</v>
      </c>
      <c r="R8" s="534"/>
      <c r="S8" s="265" t="str">
        <f>IF('Age-Level'!E24="A","A"," ")</f>
        <v xml:space="preserve"> </v>
      </c>
    </row>
    <row r="9" spans="1:21" x14ac:dyDescent="0.2">
      <c r="A9" s="519" t="str">
        <f>Summary!A8</f>
        <v>Ambassador First Aid</v>
      </c>
      <c r="B9" s="520"/>
      <c r="C9" s="260" t="str">
        <f>IF(Badges!E120="C","C",IF(Badges!E120="P","P",""))</f>
        <v/>
      </c>
      <c r="E9" s="255"/>
      <c r="F9" s="256" t="str">
        <f>Badges!C13</f>
        <v>Photograph weather patterns</v>
      </c>
      <c r="G9" s="258" t="str">
        <f>IF(Badges!E13="A","A"," ")</f>
        <v xml:space="preserve"> </v>
      </c>
      <c r="I9" s="255"/>
      <c r="J9" s="256" t="str">
        <f>Badges!C68</f>
        <v>Visit your local legislator's office</v>
      </c>
      <c r="K9" s="258" t="str">
        <f>IF(Badges!E68="A","A"," ")</f>
        <v xml:space="preserve"> </v>
      </c>
      <c r="M9" s="255"/>
      <c r="N9" s="256" t="str">
        <f>Badges!C137</f>
        <v>Brainstorm idea for social change</v>
      </c>
      <c r="O9" s="258" t="str">
        <f>IF(Badges!E137="A","A"," ")</f>
        <v xml:space="preserve"> </v>
      </c>
      <c r="Q9" s="534" t="str">
        <f>'Age-Level'!C25</f>
        <v>Cookie Pin (Year 1)</v>
      </c>
      <c r="R9" s="534"/>
      <c r="S9" s="265" t="str">
        <f>IF('Age-Level'!E25="A","A"," ")</f>
        <v xml:space="preserve"> </v>
      </c>
    </row>
    <row r="10" spans="1:21" x14ac:dyDescent="0.2">
      <c r="A10" s="519" t="str">
        <f>Summary!A9</f>
        <v>Ambassador Girl Scout Way</v>
      </c>
      <c r="B10" s="520"/>
      <c r="C10" s="261" t="str">
        <f>IF(Badges!E143="C","C",IF(Badges!E143="P","P",""))</f>
        <v/>
      </c>
      <c r="E10" s="255"/>
      <c r="F10" s="256" t="str">
        <f>Badges!C14</f>
        <v>Take 5 photos form a different</v>
      </c>
      <c r="G10" s="258" t="str">
        <f>IF(Badges!E14="A","A"," ")</f>
        <v xml:space="preserve"> </v>
      </c>
      <c r="I10" s="255">
        <v>5</v>
      </c>
      <c r="J10" s="256" t="str">
        <f>Badges!C69</f>
        <v>See public policy creation in action</v>
      </c>
      <c r="K10" s="257"/>
      <c r="M10" s="255">
        <v>5</v>
      </c>
      <c r="N10" s="256" t="str">
        <f>Badges!C138</f>
        <v>Enjoy Girl Scout traditions!</v>
      </c>
      <c r="O10" s="257"/>
      <c r="Q10" s="534" t="str">
        <f>'Age-Level'!C26</f>
        <v>Cookie Rally (Year 2)</v>
      </c>
      <c r="R10" s="534"/>
      <c r="S10" s="265" t="str">
        <f>IF('Age-Level'!E26="A","A"," ")</f>
        <v xml:space="preserve"> </v>
      </c>
    </row>
    <row r="11" spans="1:21" x14ac:dyDescent="0.2">
      <c r="A11" s="543" t="str">
        <f>Summary!A10</f>
        <v>Water</v>
      </c>
      <c r="B11" s="543"/>
      <c r="C11" s="260" t="str">
        <f>IF(Badges!E166="C","C",IF(Badges!E166="P","P",""))</f>
        <v/>
      </c>
      <c r="E11" s="255">
        <v>3</v>
      </c>
      <c r="F11" s="256" t="str">
        <f>Badges!C15</f>
        <v>Focus on light</v>
      </c>
      <c r="G11" s="257"/>
      <c r="I11" s="255"/>
      <c r="J11" s="256" t="str">
        <f>Badges!C70</f>
        <v>Shadow a policy-maker</v>
      </c>
      <c r="K11" s="258" t="str">
        <f>IF(Badges!E70="A","A"," ")</f>
        <v xml:space="preserve"> </v>
      </c>
      <c r="M11" s="255"/>
      <c r="N11" s="256" t="str">
        <f>Badges!C139</f>
        <v>Pass down a tradition</v>
      </c>
      <c r="O11" s="258" t="str">
        <f>IF(Badges!E139="A","A"," ")</f>
        <v xml:space="preserve"> </v>
      </c>
      <c r="Q11" s="534" t="str">
        <f>'Age-Level'!C27</f>
        <v>Cookie Sales (Year 2)</v>
      </c>
      <c r="R11" s="534"/>
      <c r="S11" s="265" t="str">
        <f>IF('Age-Level'!E27="A","A"," ")</f>
        <v xml:space="preserve"> </v>
      </c>
    </row>
    <row r="12" spans="1:21" x14ac:dyDescent="0.2">
      <c r="A12" s="536"/>
      <c r="B12" s="536"/>
      <c r="C12" s="351"/>
      <c r="E12" s="255"/>
      <c r="F12" s="256" t="str">
        <f>Badges!C16</f>
        <v>Invite friends to a shoot day</v>
      </c>
      <c r="G12" s="258" t="str">
        <f>IF(Badges!E16="A","A"," ")</f>
        <v xml:space="preserve"> </v>
      </c>
      <c r="I12" s="255"/>
      <c r="J12" s="256" t="str">
        <f>Badges!C71</f>
        <v>Volunteer at an office</v>
      </c>
      <c r="K12" s="258" t="str">
        <f>IF(Badges!E71="A","A"," ")</f>
        <v xml:space="preserve"> </v>
      </c>
      <c r="M12" s="255"/>
      <c r="N12" s="256" t="str">
        <f>Badges!C140</f>
        <v>Start a Girl Scout tradition of your own</v>
      </c>
      <c r="O12" s="258" t="str">
        <f>IF(Badges!E140="A","A"," ")</f>
        <v xml:space="preserve"> </v>
      </c>
      <c r="Q12" s="534" t="str">
        <f>'Age-Level'!C28</f>
        <v>Cookie Pin (Year 2)</v>
      </c>
      <c r="R12" s="534"/>
      <c r="S12" s="265" t="str">
        <f>IF('Age-Level'!E28="A","A"," ")</f>
        <v xml:space="preserve"> </v>
      </c>
    </row>
    <row r="13" spans="1:21" x14ac:dyDescent="0.2">
      <c r="A13" s="518" t="str">
        <f>Summary!A3</f>
        <v>Legacy</v>
      </c>
      <c r="B13" s="518"/>
      <c r="C13" s="518"/>
      <c r="E13" s="255"/>
      <c r="F13" s="256" t="str">
        <f>Badges!C17</f>
        <v>Capture the same person or object</v>
      </c>
      <c r="G13" s="258" t="str">
        <f>IF(Badges!E17="A","A"," ")</f>
        <v xml:space="preserve"> </v>
      </c>
      <c r="I13" s="255"/>
      <c r="J13" s="256" t="str">
        <f>Badges!C72</f>
        <v>Interview a policy-maker</v>
      </c>
      <c r="K13" s="258" t="str">
        <f>IF(Badges!E72="A","A"," ")</f>
        <v xml:space="preserve"> </v>
      </c>
      <c r="M13" s="255"/>
      <c r="N13" s="256" t="str">
        <f>Badges!C141</f>
        <v>Share the Girl Scout way by example</v>
      </c>
      <c r="O13" s="258" t="str">
        <f>IF(Badges!E141="A","A"," ")</f>
        <v xml:space="preserve"> </v>
      </c>
      <c r="Q13" s="534" t="str">
        <f>'Age-Level'!C30</f>
        <v>Fall Sales (Year 1)</v>
      </c>
      <c r="R13" s="534"/>
      <c r="S13" s="260" t="str">
        <f>IF('Age-Level'!E30="A","A","")</f>
        <v/>
      </c>
    </row>
    <row r="14" spans="1:21" x14ac:dyDescent="0.2">
      <c r="A14" s="519" t="str">
        <f>Summary!A4</f>
        <v>Photography</v>
      </c>
      <c r="B14" s="520"/>
      <c r="C14" s="259" t="str">
        <f>IF(Badges!E28="C","C",IF(Badges!E28="P","P",""))</f>
        <v/>
      </c>
      <c r="E14" s="255"/>
      <c r="F14" s="256" t="str">
        <f>Badges!C18</f>
        <v>Grow your image</v>
      </c>
      <c r="G14" s="258" t="str">
        <f>IF(Badges!E18="A","A"," ")</f>
        <v xml:space="preserve"> </v>
      </c>
      <c r="I14" s="354" t="str">
        <f>Badges!B75</f>
        <v>Dinner Party</v>
      </c>
      <c r="J14" s="355"/>
      <c r="K14" s="355"/>
      <c r="M14" s="354" t="str">
        <f>Badges!B144</f>
        <v>Water</v>
      </c>
      <c r="N14" s="355"/>
      <c r="O14" s="355"/>
      <c r="Q14" s="534" t="str">
        <f>'Age-Level'!C31</f>
        <v>Fall Sales (Year 2)</v>
      </c>
      <c r="R14" s="534"/>
      <c r="S14" s="260" t="str">
        <f>IF('Age-Level'!E31="A","A","")</f>
        <v/>
      </c>
    </row>
    <row r="15" spans="1:21" x14ac:dyDescent="0.2">
      <c r="A15" s="508" t="str">
        <f>Summary!A5</f>
        <v>Coaching</v>
      </c>
      <c r="B15" s="509"/>
      <c r="C15" s="260" t="str">
        <f>IF(Badges!E51="C","C",IF(Badges!E51="P","P",""))</f>
        <v/>
      </c>
      <c r="E15" s="255">
        <v>4</v>
      </c>
      <c r="F15" s="256" t="str">
        <f>Badges!C19</f>
        <v>Focus on motion</v>
      </c>
      <c r="G15" s="257"/>
      <c r="I15" s="255">
        <v>1</v>
      </c>
      <c r="J15" s="256" t="str">
        <f>Badges!C76</f>
        <v>Create your menu</v>
      </c>
      <c r="K15" s="257"/>
      <c r="M15" s="255">
        <v>1</v>
      </c>
      <c r="N15" s="256" t="str">
        <f>Badges!C145</f>
        <v>Have fun reflecting on your relationship with water</v>
      </c>
      <c r="O15" s="257"/>
      <c r="Q15" s="534" t="str">
        <f>'Age-Level'!C33</f>
        <v>Thinking Day (Year 1)</v>
      </c>
      <c r="R15" s="534"/>
      <c r="S15" s="260" t="str">
        <f>IF('Age-Level'!E33="A","A","")</f>
        <v/>
      </c>
    </row>
    <row r="16" spans="1:21" x14ac:dyDescent="0.2">
      <c r="A16" s="508" t="str">
        <f>Summary!A6</f>
        <v>Public Policy</v>
      </c>
      <c r="B16" s="509"/>
      <c r="C16" s="260" t="str">
        <f>IF(Badges!E74="C","C",IF(Badges!E74="P","P",""))</f>
        <v/>
      </c>
      <c r="E16" s="255"/>
      <c r="F16" s="256" t="str">
        <f>Badges!C20</f>
        <v xml:space="preserve">Take photos of a group </v>
      </c>
      <c r="G16" s="258" t="str">
        <f>IF(Badges!E20="A","A"," ")</f>
        <v xml:space="preserve"> </v>
      </c>
      <c r="I16" s="255"/>
      <c r="J16" s="256" t="str">
        <f>Badges!C77</f>
        <v>Interview a caterer, event planner, chef</v>
      </c>
      <c r="K16" s="258" t="str">
        <f>IF(Badges!E77="A","A"," ")</f>
        <v xml:space="preserve"> </v>
      </c>
      <c r="M16" s="255"/>
      <c r="N16" s="256" t="str">
        <f>Badges!C146</f>
        <v>Visit water in its natural state</v>
      </c>
      <c r="O16" s="258" t="str">
        <f>IF(Badges!E146="A","A"," ")</f>
        <v xml:space="preserve"> </v>
      </c>
      <c r="Q16" s="534" t="str">
        <f>'Age-Level'!C34</f>
        <v>Thinking Day (Year 2)</v>
      </c>
      <c r="R16" s="534"/>
      <c r="S16" s="260" t="str">
        <f>IF('Age-Level'!E34="A","A","")</f>
        <v/>
      </c>
    </row>
    <row r="17" spans="1:19" x14ac:dyDescent="0.2">
      <c r="A17" s="508" t="str">
        <f>Summary!A7</f>
        <v>Dinner Party</v>
      </c>
      <c r="B17" s="509"/>
      <c r="C17" s="260" t="str">
        <f>IF(Badges!E97="C","C",IF(Badges!E97="P","P",""))</f>
        <v/>
      </c>
      <c r="E17" s="255"/>
      <c r="F17" s="256" t="str">
        <f>Badges!C21</f>
        <v>Take photos of faces in motion</v>
      </c>
      <c r="G17" s="258" t="str">
        <f>IF(Badges!E21="A","A"," ")</f>
        <v xml:space="preserve"> </v>
      </c>
      <c r="I17" s="255"/>
      <c r="J17" s="256" t="str">
        <f>Badges!C78</f>
        <v>Collect recipes from cooking shows</v>
      </c>
      <c r="K17" s="258" t="str">
        <f>IF(Badges!E78="A","A"," ")</f>
        <v xml:space="preserve"> </v>
      </c>
      <c r="M17" s="255"/>
      <c r="N17" s="256" t="str">
        <f>Badges!C147</f>
        <v>Try a new water skill</v>
      </c>
      <c r="O17" s="258" t="str">
        <f>IF(Badges!E147="A","A"," ")</f>
        <v xml:space="preserve"> </v>
      </c>
      <c r="Q17" s="534" t="str">
        <f>'Age-Level'!C36</f>
        <v>Global Action Award</v>
      </c>
      <c r="R17" s="534"/>
      <c r="S17" s="260" t="str">
        <f>IF('Age-Level'!E36="A","A","")</f>
        <v/>
      </c>
    </row>
    <row r="18" spans="1:19" x14ac:dyDescent="0.2">
      <c r="A18" s="508" t="str">
        <f>Summary!A8</f>
        <v>Ambassador First Aid</v>
      </c>
      <c r="B18" s="509"/>
      <c r="C18" s="260" t="str">
        <f>IF(Badges!E120="C","C",IF(Badges!E120="P","P",""))</f>
        <v/>
      </c>
      <c r="E18" s="255"/>
      <c r="F18" s="256" t="str">
        <f>Badges!C22</f>
        <v>Take photos of objects in motion</v>
      </c>
      <c r="G18" s="258" t="str">
        <f>IF(Badges!E22="A","A"," ")</f>
        <v xml:space="preserve"> </v>
      </c>
      <c r="I18" s="255"/>
      <c r="J18" s="256" t="str">
        <f>Badges!C79</f>
        <v>Build a men around your favorite</v>
      </c>
      <c r="K18" s="258" t="str">
        <f>IF(Badges!E79="A","A"," ")</f>
        <v xml:space="preserve"> </v>
      </c>
      <c r="M18" s="255"/>
      <c r="N18" s="256" t="str">
        <f>Badges!C148</f>
        <v>Enjoy a water activity you already know</v>
      </c>
      <c r="O18" s="258" t="str">
        <f>IF(Badges!E148="A","A"," ")</f>
        <v xml:space="preserve"> </v>
      </c>
      <c r="Q18" s="534" t="str">
        <f>'Age-Level'!C38</f>
        <v>International Friendship Recognition</v>
      </c>
      <c r="R18" s="534"/>
      <c r="S18" s="260" t="str">
        <f>IF('Age-Level'!E38="A","A","")</f>
        <v/>
      </c>
    </row>
    <row r="19" spans="1:19" x14ac:dyDescent="0.2">
      <c r="A19" s="508" t="str">
        <f>Summary!A9</f>
        <v>Ambassador Girl Scout Way</v>
      </c>
      <c r="B19" s="509"/>
      <c r="C19" s="260" t="str">
        <f>IF(Badges!E143="C","C",IF(Badges!E143="P","P",""))</f>
        <v/>
      </c>
      <c r="E19" s="255">
        <v>5</v>
      </c>
      <c r="F19" s="256" t="str">
        <f>Badges!C23</f>
        <v>Tell a story with photography</v>
      </c>
      <c r="G19" s="257"/>
      <c r="I19" s="255">
        <v>2</v>
      </c>
      <c r="J19" s="256" t="str">
        <f>Badges!C80</f>
        <v>Make a budget and shopping list</v>
      </c>
      <c r="K19" s="257"/>
      <c r="M19" s="255">
        <v>2</v>
      </c>
      <c r="N19" s="256" t="str">
        <f>Badges!C149</f>
        <v>Celebrate water art-and create your own</v>
      </c>
      <c r="O19" s="257"/>
      <c r="Q19" s="534" t="str">
        <f>'Age-Level'!C40</f>
        <v>Investiture</v>
      </c>
      <c r="R19" s="534"/>
      <c r="S19" s="260" t="str">
        <f>IF('Age-Level'!E40="A","A","")</f>
        <v/>
      </c>
    </row>
    <row r="20" spans="1:19" x14ac:dyDescent="0.2">
      <c r="A20" s="525" t="str">
        <f>Summary!A10</f>
        <v>Water</v>
      </c>
      <c r="B20" s="526"/>
      <c r="C20" s="261" t="str">
        <f>IF(Badges!E166="C","C",IF(Badges!E166="P","P",""))</f>
        <v/>
      </c>
      <c r="E20" s="255"/>
      <c r="F20" s="256" t="str">
        <f>Badges!C24</f>
        <v>Stage a photo exhibit</v>
      </c>
      <c r="G20" s="258" t="str">
        <f>IF(Badges!E24="A","A"," ")</f>
        <v xml:space="preserve"> </v>
      </c>
      <c r="I20" s="255"/>
      <c r="J20" s="256" t="str">
        <f>Badges!C81</f>
        <v>Camparison shop</v>
      </c>
      <c r="K20" s="258" t="str">
        <f>IF(Badges!E81="A","A"," ")</f>
        <v xml:space="preserve"> </v>
      </c>
      <c r="M20" s="255"/>
      <c r="N20" s="256" t="str">
        <f>Badges!C150</f>
        <v>Delve into water literature</v>
      </c>
      <c r="O20" s="258" t="str">
        <f>IF(Badges!E150="A","A"," ")</f>
        <v xml:space="preserve"> </v>
      </c>
      <c r="Q20" s="534" t="str">
        <f>'Age-Level'!C41</f>
        <v>Rededication (1st year)</v>
      </c>
      <c r="R20" s="534"/>
      <c r="S20" s="270" t="str">
        <f>IF('Age-Level'!E41="C","C","")</f>
        <v/>
      </c>
    </row>
    <row r="21" spans="1:19" x14ac:dyDescent="0.2">
      <c r="A21" s="518" t="str">
        <f>Summary!A11</f>
        <v>Financial Literacy</v>
      </c>
      <c r="B21" s="518"/>
      <c r="C21" s="518"/>
      <c r="E21" s="255"/>
      <c r="F21" s="256" t="str">
        <f>Badges!C25</f>
        <v>Make a digital slide show</v>
      </c>
      <c r="G21" s="258" t="str">
        <f>IF(Badges!E25="A","A"," ")</f>
        <v xml:space="preserve"> </v>
      </c>
      <c r="I21" s="255"/>
      <c r="J21" s="256" t="str">
        <f>Badges!C82</f>
        <v>Consult with a professional chef</v>
      </c>
      <c r="K21" s="258" t="str">
        <f>IF(Badges!E82="A","A"," ")</f>
        <v xml:space="preserve"> </v>
      </c>
      <c r="M21" s="255"/>
      <c r="N21" s="256" t="str">
        <f>Badges!C151</f>
        <v xml:space="preserve">Enjoy an exhibit or event that features </v>
      </c>
      <c r="O21" s="258" t="str">
        <f>IF(Badges!E151="A","A"," ")</f>
        <v xml:space="preserve"> </v>
      </c>
      <c r="Q21" s="534" t="str">
        <f>'Age-Level'!C42</f>
        <v>Rededication (2nd year)</v>
      </c>
      <c r="R21" s="534"/>
      <c r="S21" s="270" t="str">
        <f>IF('Age-Level'!E42="C","C","")</f>
        <v/>
      </c>
    </row>
    <row r="22" spans="1:19" x14ac:dyDescent="0.2">
      <c r="A22" s="519" t="str">
        <f>Summary!A12</f>
        <v>On My Own</v>
      </c>
      <c r="B22" s="520"/>
      <c r="C22" s="259" t="str">
        <f>IF(Badges!E190="C","C",IF(Badges!E190="P","P",""))</f>
        <v/>
      </c>
      <c r="E22" s="255"/>
      <c r="F22" s="256" t="str">
        <f>Badges!C26</f>
        <v>Create a photo album or scrapbook</v>
      </c>
      <c r="G22" s="258" t="str">
        <f>IF(Badges!E26="A","A"," ")</f>
        <v xml:space="preserve"> </v>
      </c>
      <c r="I22" s="255"/>
      <c r="J22" s="256" t="str">
        <f>Badges!C83</f>
        <v>Learn about alternative ways to shop</v>
      </c>
      <c r="K22" s="258" t="str">
        <f>IF(Badges!E83="A","A"," ")</f>
        <v xml:space="preserve"> </v>
      </c>
      <c r="M22" s="255"/>
      <c r="N22" s="256" t="str">
        <f>Badges!C152</f>
        <v>Create your own water composition</v>
      </c>
      <c r="O22" s="258" t="str">
        <f>IF(Badges!E152="A","A"," ")</f>
        <v xml:space="preserve"> </v>
      </c>
      <c r="Q22" s="357" t="str">
        <f>'Age-Level'!B43</f>
        <v>My Promise, My Faith (Year 1)</v>
      </c>
      <c r="R22" s="358"/>
      <c r="S22" s="270"/>
    </row>
    <row r="23" spans="1:19" x14ac:dyDescent="0.2">
      <c r="A23" s="519" t="str">
        <f>Summary!A13</f>
        <v>Good Credit</v>
      </c>
      <c r="B23" s="520"/>
      <c r="C23" s="259" t="str">
        <f>IF(Badges!E213="C","C",IF(Badges!E213="P","P",""))</f>
        <v/>
      </c>
      <c r="E23" s="510" t="str">
        <f>Badges!B29</f>
        <v>Coaching</v>
      </c>
      <c r="F23" s="535"/>
      <c r="G23" s="535"/>
      <c r="I23" s="255">
        <v>3</v>
      </c>
      <c r="J23" s="256" t="str">
        <f>Badges!C84</f>
        <v>Practice timing your courses</v>
      </c>
      <c r="K23" s="257"/>
      <c r="M23" s="255">
        <v>3</v>
      </c>
      <c r="N23" s="256" t="str">
        <f>Badges!C153</f>
        <v>Find out about water issues</v>
      </c>
      <c r="O23" s="257"/>
      <c r="Q23" s="276">
        <v>1</v>
      </c>
      <c r="R23" s="359" t="str">
        <f>'Age-Level'!C44</f>
        <v>Choose one line from the Law</v>
      </c>
      <c r="S23" s="270" t="str">
        <f>IF('Age-Level'!E44="A","A","")</f>
        <v/>
      </c>
    </row>
    <row r="24" spans="1:19" x14ac:dyDescent="0.2">
      <c r="A24" s="505" t="str">
        <f>Summary!A14</f>
        <v>Cookie Business</v>
      </c>
      <c r="B24" s="506"/>
      <c r="C24" s="507"/>
      <c r="D24" s="251"/>
      <c r="E24" s="255">
        <v>1</v>
      </c>
      <c r="F24" s="256" t="str">
        <f>Badges!C30</f>
        <v>Begin to outline your coaching strategy</v>
      </c>
      <c r="G24" s="257"/>
      <c r="I24" s="255"/>
      <c r="J24" s="256" t="str">
        <f>Badges!C85</f>
        <v>Get tips fromo food professionals</v>
      </c>
      <c r="K24" s="258" t="str">
        <f>IF(Badges!E85="A","A"," ")</f>
        <v xml:space="preserve"> </v>
      </c>
      <c r="M24" s="255"/>
      <c r="N24" s="256" t="str">
        <f>Badges!C154</f>
        <v>Visit a water facility and explore its</v>
      </c>
      <c r="O24" s="258" t="str">
        <f>IF(Badges!E154="A","A"," ")</f>
        <v xml:space="preserve"> </v>
      </c>
      <c r="Q24" s="275">
        <v>2</v>
      </c>
      <c r="R24" s="359" t="str">
        <f>'Age-Level'!C45</f>
        <v>Find a woman in your community</v>
      </c>
      <c r="S24" s="270" t="str">
        <f>IF('Age-Level'!E45="A","A","")</f>
        <v/>
      </c>
    </row>
    <row r="25" spans="1:19" x14ac:dyDescent="0.2">
      <c r="A25" s="508" t="str">
        <f>Summary!A15</f>
        <v>Research and Development</v>
      </c>
      <c r="B25" s="509"/>
      <c r="C25" s="260" t="str">
        <f>IF(Badges!E227="C","C",IF(Badges!E227="P","P",""))</f>
        <v/>
      </c>
      <c r="E25" s="255"/>
      <c r="F25" s="256" t="str">
        <f>Badges!C31</f>
        <v>Talk to a great coach</v>
      </c>
      <c r="G25" s="258" t="str">
        <f>IF(Badges!E31="A","A"," ")</f>
        <v xml:space="preserve"> </v>
      </c>
      <c r="I25" s="255"/>
      <c r="J25" s="256" t="str">
        <f>Badges!C86</f>
        <v>Make a menu timeline</v>
      </c>
      <c r="K25" s="258" t="str">
        <f>IF(Badges!E86="A","A"," ")</f>
        <v xml:space="preserve"> </v>
      </c>
      <c r="M25" s="255"/>
      <c r="N25" s="256" t="str">
        <f>Badges!C155</f>
        <v>Investigate endangered marine life</v>
      </c>
      <c r="O25" s="258" t="str">
        <f>IF(Badges!E155="A","A"," ")</f>
        <v xml:space="preserve"> </v>
      </c>
      <c r="Q25" s="275">
        <v>3</v>
      </c>
      <c r="R25" s="359" t="str">
        <f>'Age-Level'!C46</f>
        <v>Gather three inspirational quotes</v>
      </c>
      <c r="S25" s="270" t="str">
        <f>IF('Age-Level'!E46="A","A","")</f>
        <v/>
      </c>
    </row>
    <row r="26" spans="1:19" x14ac:dyDescent="0.2">
      <c r="A26" s="508" t="str">
        <f>Summary!A16</f>
        <v>P &amp; L</v>
      </c>
      <c r="B26" s="509"/>
      <c r="C26" s="260" t="str">
        <f>IF(Badges!E240="C","C",IF(Badges!E240="P","P",""))</f>
        <v/>
      </c>
      <c r="E26" s="255"/>
      <c r="F26" s="256" t="str">
        <f>Badges!C32</f>
        <v>Watch three sports documentaries</v>
      </c>
      <c r="G26" s="258" t="str">
        <f>IF(Badges!E32="A","A"," ")</f>
        <v xml:space="preserve"> </v>
      </c>
      <c r="I26" s="255"/>
      <c r="J26" s="256" t="str">
        <f>Badges!C87</f>
        <v>Prepare a test meal for family or friends</v>
      </c>
      <c r="K26" s="258" t="str">
        <f>IF(Badges!E87="A","A"," ")</f>
        <v xml:space="preserve"> </v>
      </c>
      <c r="M26" s="255"/>
      <c r="N26" s="256" t="str">
        <f>Badges!C156</f>
        <v>Investigate water as a hazard</v>
      </c>
      <c r="O26" s="258" t="str">
        <f>IF(Badges!E156="A","A"," ")</f>
        <v xml:space="preserve"> </v>
      </c>
      <c r="Q26" s="275">
        <v>4</v>
      </c>
      <c r="R26" s="359" t="str">
        <f>'Age-Level'!C47</f>
        <v>Make something to remind you</v>
      </c>
      <c r="S26" s="270" t="str">
        <f>IF('Age-Level'!E47="A","A","")</f>
        <v/>
      </c>
    </row>
    <row r="27" spans="1:19" x14ac:dyDescent="0.2">
      <c r="A27" s="361"/>
      <c r="B27" s="361"/>
      <c r="C27" s="274"/>
      <c r="E27" s="255"/>
      <c r="F27" s="256" t="str">
        <f>Badges!C33</f>
        <v>Attend a coaching clinic or seminar</v>
      </c>
      <c r="G27" s="258" t="str">
        <f>IF(Badges!E33="A","A"," ")</f>
        <v xml:space="preserve"> </v>
      </c>
      <c r="I27" s="255">
        <v>4</v>
      </c>
      <c r="J27" s="256" t="str">
        <f>Badges!C88</f>
        <v>Explore imaginative ways to present food</v>
      </c>
      <c r="K27" s="257"/>
      <c r="M27" s="255">
        <v>4</v>
      </c>
      <c r="N27" s="256" t="str">
        <f>Badges!C157</f>
        <v>Explore water solutions</v>
      </c>
      <c r="O27" s="257"/>
      <c r="Q27" s="275">
        <v>5</v>
      </c>
      <c r="R27" s="359" t="str">
        <f>'Age-Level'!C48</f>
        <v xml:space="preserve">Make a commitment to live what </v>
      </c>
      <c r="S27" s="270" t="str">
        <f>IF('Age-Level'!E48="A","A","")</f>
        <v/>
      </c>
    </row>
    <row r="28" spans="1:19" x14ac:dyDescent="0.2">
      <c r="A28" s="502" t="s">
        <v>89</v>
      </c>
      <c r="B28" s="531"/>
      <c r="C28" s="531"/>
      <c r="E28" s="255">
        <v>2</v>
      </c>
      <c r="F28" s="256" t="str">
        <f>Badges!C34</f>
        <v>Conduct a first assessment</v>
      </c>
      <c r="G28" s="257"/>
      <c r="I28" s="255"/>
      <c r="J28" s="256" t="str">
        <f>Badges!C89</f>
        <v>Expreiment with garnishes</v>
      </c>
      <c r="K28" s="258" t="str">
        <f>IF(Badges!E89="A","A"," ")</f>
        <v xml:space="preserve"> </v>
      </c>
      <c r="M28" s="255"/>
      <c r="N28" s="256" t="str">
        <f>Badges!C158</f>
        <v>Interview a water scientist</v>
      </c>
      <c r="O28" s="258" t="str">
        <f>IF(Badges!E158="A","A"," ")</f>
        <v xml:space="preserve"> </v>
      </c>
      <c r="Q28" s="489" t="str">
        <f>'Age-Level'!B50</f>
        <v>My Promise, My Faith (Year 2)</v>
      </c>
      <c r="R28" s="513"/>
      <c r="S28" s="270"/>
    </row>
    <row r="29" spans="1:19" x14ac:dyDescent="0.2">
      <c r="B29" s="521" t="str">
        <f>Journey!B5</f>
        <v>It's Your World -- Change It!</v>
      </c>
      <c r="C29" s="522"/>
      <c r="E29" s="255"/>
      <c r="F29" s="256" t="str">
        <f>Badges!C35</f>
        <v>Prepare individual questionaires</v>
      </c>
      <c r="G29" s="258" t="str">
        <f>IF(Badges!E35="A","A"," ")</f>
        <v xml:space="preserve"> </v>
      </c>
      <c r="I29" s="255"/>
      <c r="J29" s="256" t="str">
        <f>Badges!C90</f>
        <v>Present food in interesting shapes</v>
      </c>
      <c r="K29" s="258" t="str">
        <f>IF(Badges!E90="A","A"," ")</f>
        <v xml:space="preserve"> </v>
      </c>
      <c r="M29" s="255"/>
      <c r="N29" s="256" t="str">
        <f>Badges!C159</f>
        <v>Explore the world of hydroelectricity</v>
      </c>
      <c r="O29" s="258" t="str">
        <f>IF(Badges!E159="A","A"," ")</f>
        <v xml:space="preserve"> </v>
      </c>
      <c r="Q29" s="276">
        <v>1</v>
      </c>
      <c r="R29" s="359" t="str">
        <f>'Age-Level'!C51</f>
        <v>Choose one line from the Law</v>
      </c>
      <c r="S29" s="270" t="str">
        <f>IF('Age-Level'!E51="A","A","")</f>
        <v/>
      </c>
    </row>
    <row r="30" spans="1:19" x14ac:dyDescent="0.2">
      <c r="B30" s="495" t="str">
        <f>Journey!C7</f>
        <v>The Girl Scout Advocate Award</v>
      </c>
      <c r="C30" s="496"/>
      <c r="E30" s="255"/>
      <c r="F30" s="256" t="str">
        <f>Badges!C36</f>
        <v>Host an initial session</v>
      </c>
      <c r="G30" s="258" t="str">
        <f>IF(Badges!E36="A","A"," ")</f>
        <v xml:space="preserve"> </v>
      </c>
      <c r="I30" s="255"/>
      <c r="J30" s="256" t="str">
        <f>Badges!C91</f>
        <v>Use serving ware in unusual ways</v>
      </c>
      <c r="K30" s="258" t="str">
        <f>IF(Badges!E91="A","A"," ")</f>
        <v xml:space="preserve"> </v>
      </c>
      <c r="M30" s="255"/>
      <c r="N30" s="256" t="str">
        <f>Badges!C160</f>
        <v>Design your own water innovation</v>
      </c>
      <c r="O30" s="258" t="str">
        <f>IF(Badges!E160="A","A"," ")</f>
        <v xml:space="preserve"> </v>
      </c>
      <c r="Q30" s="275">
        <v>2</v>
      </c>
      <c r="R30" s="359" t="str">
        <f>'Age-Level'!C52</f>
        <v>Find a woman in your community</v>
      </c>
      <c r="S30" s="270" t="str">
        <f>IF('Age-Level'!E52="A","A","")</f>
        <v/>
      </c>
    </row>
    <row r="31" spans="1:19" x14ac:dyDescent="0.2">
      <c r="B31" s="264">
        <f>Journey!E8</f>
        <v>0</v>
      </c>
      <c r="C31" s="260" t="str">
        <f>IF(Journey!F8="C","C",IF(Journey!F8="P","P",""))</f>
        <v/>
      </c>
      <c r="E31" s="255"/>
      <c r="F31" s="256" t="str">
        <f>Badges!C37</f>
        <v>Prepare a goal chart together</v>
      </c>
      <c r="G31" s="258" t="str">
        <f>IF(Badges!E37="A","A"," ")</f>
        <v xml:space="preserve"> </v>
      </c>
      <c r="I31" s="255">
        <v>5</v>
      </c>
      <c r="J31" s="256" t="str">
        <f>Badges!C92</f>
        <v>Host your party</v>
      </c>
      <c r="K31" s="257"/>
      <c r="M31" s="255">
        <v>5</v>
      </c>
      <c r="N31" s="256" t="str">
        <f>Badges!C161</f>
        <v>Educate and insipire others with a splash</v>
      </c>
      <c r="O31" s="257"/>
      <c r="Q31" s="275">
        <v>3</v>
      </c>
      <c r="R31" s="359" t="str">
        <f>'Age-Level'!C53</f>
        <v>Gather three inspirational quotes</v>
      </c>
      <c r="S31" s="270" t="str">
        <f>IF('Age-Level'!E53="A","A","")</f>
        <v/>
      </c>
    </row>
    <row r="32" spans="1:19" x14ac:dyDescent="0.2">
      <c r="B32" s="264">
        <f>Journey!E9</f>
        <v>0</v>
      </c>
      <c r="C32" s="260" t="str">
        <f>IF(Journey!F9="C","C",IF(Journey!F9="P","P",""))</f>
        <v/>
      </c>
      <c r="E32" s="354" t="str">
        <f>Badges!B29</f>
        <v>Coaching</v>
      </c>
      <c r="F32" s="355"/>
      <c r="G32" s="355"/>
      <c r="I32" s="255"/>
      <c r="J32" s="256" t="str">
        <f>Badges!C93</f>
        <v>Decorate according to your menu theme</v>
      </c>
      <c r="K32" s="258" t="str">
        <f>IF(Badges!E93="A","A"," ")</f>
        <v xml:space="preserve"> </v>
      </c>
      <c r="M32" s="255"/>
      <c r="N32" s="256" t="str">
        <f>Badges!C162</f>
        <v>Celebrate water with younger Girl Scouts</v>
      </c>
      <c r="O32" s="258" t="str">
        <f>IF(Badges!E162="A","A"," ")</f>
        <v xml:space="preserve"> </v>
      </c>
      <c r="Q32" s="275">
        <v>4</v>
      </c>
      <c r="R32" s="359" t="str">
        <f>'Age-Level'!C54</f>
        <v>Make something to remind you</v>
      </c>
      <c r="S32" s="270" t="str">
        <f>IF('Age-Level'!E54="A","A","")</f>
        <v/>
      </c>
    </row>
    <row r="33" spans="1:19" x14ac:dyDescent="0.2">
      <c r="B33" s="264">
        <f>Journey!E10</f>
        <v>0</v>
      </c>
      <c r="C33" s="260" t="str">
        <f>IF(Journey!F10="C","C",IF(Journey!F10="P","P",""))</f>
        <v/>
      </c>
      <c r="E33" s="255">
        <v>3</v>
      </c>
      <c r="F33" s="256" t="str">
        <f>Badges!C38</f>
        <v>Design your coaching plan</v>
      </c>
      <c r="G33" s="257"/>
      <c r="I33" s="255"/>
      <c r="J33" s="256" t="str">
        <f>Badges!C94</f>
        <v>Celebrate a special occasion</v>
      </c>
      <c r="K33" s="258" t="str">
        <f>IF(Badges!E94="A","A"," ")</f>
        <v xml:space="preserve"> </v>
      </c>
      <c r="M33" s="255"/>
      <c r="N33" s="256" t="str">
        <f>Badges!C163</f>
        <v>Share a water issue that matters to you</v>
      </c>
      <c r="O33" s="258" t="str">
        <f>IF(Badges!E163="A","A"," ")</f>
        <v xml:space="preserve"> </v>
      </c>
      <c r="Q33" s="275">
        <v>5</v>
      </c>
      <c r="R33" s="359" t="str">
        <f>'Age-Level'!C55</f>
        <v xml:space="preserve">Make a commitment to live what </v>
      </c>
      <c r="S33" s="379" t="str">
        <f>IF('Age-Level'!E55="A","A","")</f>
        <v/>
      </c>
    </row>
    <row r="34" spans="1:19" x14ac:dyDescent="0.2">
      <c r="A34" s="292"/>
      <c r="B34" s="491" t="str">
        <f>Journey!B14</f>
        <v>JUSTICE</v>
      </c>
      <c r="C34" s="492"/>
      <c r="E34" s="255"/>
      <c r="F34" s="256" t="str">
        <f>Badges!C39</f>
        <v xml:space="preserve">Design a special warm-up </v>
      </c>
      <c r="G34" s="258" t="str">
        <f>IF(Badges!E39="A","A"," ")</f>
        <v xml:space="preserve"> </v>
      </c>
      <c r="I34" s="255"/>
      <c r="J34" s="256" t="str">
        <f>Badges!C95</f>
        <v>Use food and fun to forge new friendships</v>
      </c>
      <c r="K34" s="258" t="str">
        <f>IF(Badges!E95="A","A"," ")</f>
        <v xml:space="preserve"> </v>
      </c>
      <c r="M34" s="255"/>
      <c r="N34" s="256" t="str">
        <f>Badges!C164</f>
        <v>Guide a group to a water place</v>
      </c>
      <c r="O34" s="258" t="str">
        <f>IF(Badges!E164="A","A"," ")</f>
        <v xml:space="preserve"> </v>
      </c>
      <c r="Q34" s="534" t="str">
        <f>'Age-Level'!B57</f>
        <v>Safety Award</v>
      </c>
      <c r="R34" s="534"/>
      <c r="S34" s="379"/>
    </row>
    <row r="35" spans="1:19" x14ac:dyDescent="0.2">
      <c r="A35" s="292"/>
      <c r="B35" s="497" t="str">
        <f>Journey!C15</f>
        <v>Sage Award</v>
      </c>
      <c r="C35" s="498"/>
      <c r="E35" s="255"/>
      <c r="F35" s="256" t="str">
        <f>Badges!C40</f>
        <v>Research and choose</v>
      </c>
      <c r="G35" s="258" t="str">
        <f>IF(Badges!E40="A","A"," ")</f>
        <v xml:space="preserve"> </v>
      </c>
      <c r="I35" s="354" t="str">
        <f>Badges!B98</f>
        <v>Ambassador First Aid</v>
      </c>
      <c r="J35" s="355"/>
      <c r="K35" s="355"/>
      <c r="M35" s="354" t="str">
        <f>Badges!B168</f>
        <v>On My Own</v>
      </c>
      <c r="N35" s="355"/>
      <c r="O35" s="355"/>
      <c r="Q35" s="276">
        <v>1</v>
      </c>
      <c r="R35" s="359" t="str">
        <f>'Age-Level'!C58</f>
        <v>Learn how to make a room safe for a</v>
      </c>
      <c r="S35" s="270" t="str">
        <f>IF('Age-Level'!E58="A","A","")</f>
        <v/>
      </c>
    </row>
    <row r="36" spans="1:19" ht="12.75" customHeight="1" x14ac:dyDescent="0.2">
      <c r="A36" s="292"/>
      <c r="B36" s="264">
        <f>Journey!E16</f>
        <v>0</v>
      </c>
      <c r="C36" s="260" t="str">
        <f>IF(Journey!F16="C","C",IF(Journey!F16="P","P",""))</f>
        <v/>
      </c>
      <c r="E36" s="255"/>
      <c r="F36" s="256" t="str">
        <f>Badges!C41</f>
        <v>Open and close each session</v>
      </c>
      <c r="G36" s="258" t="str">
        <f>IF(Badges!E41="A","A"," ")</f>
        <v xml:space="preserve"> </v>
      </c>
      <c r="I36" s="255">
        <v>1</v>
      </c>
      <c r="J36" s="256" t="str">
        <f>Badges!C99</f>
        <v>Learn how to deal with medical emergencies in the winderness</v>
      </c>
      <c r="K36" s="257"/>
      <c r="M36" s="255">
        <v>1</v>
      </c>
      <c r="N36" s="256" t="str">
        <f>Badges!C169</f>
        <v>Plan for where you'll live</v>
      </c>
      <c r="O36" s="257"/>
      <c r="Q36" s="275">
        <v>2</v>
      </c>
      <c r="R36" s="359" t="str">
        <f>'Age-Level'!C59</f>
        <v>Find out about water safety</v>
      </c>
      <c r="S36" s="270" t="str">
        <f>IF('Age-Level'!E59="A","A","")</f>
        <v/>
      </c>
    </row>
    <row r="37" spans="1:19" ht="12.75" customHeight="1" x14ac:dyDescent="0.2">
      <c r="A37" s="292"/>
      <c r="B37" s="264">
        <f>Journey!E17</f>
        <v>0</v>
      </c>
      <c r="C37" s="260" t="str">
        <f>IF(Journey!F17="C","C",IF(Journey!F17="P","P",""))</f>
        <v/>
      </c>
      <c r="E37" s="255">
        <v>4</v>
      </c>
      <c r="F37" s="256" t="str">
        <f>Badges!C42</f>
        <v>Put your plan in action</v>
      </c>
      <c r="G37" s="257"/>
      <c r="I37" s="255"/>
      <c r="J37" s="256" t="str">
        <f>Badges!C100</f>
        <v>Backcountry</v>
      </c>
      <c r="K37" s="258" t="str">
        <f>IF(Badges!E100="A","A"," ")</f>
        <v xml:space="preserve"> </v>
      </c>
      <c r="M37" s="255"/>
      <c r="N37" s="256" t="str">
        <f>Badges!C170</f>
        <v>Take a tour</v>
      </c>
      <c r="O37" s="258" t="str">
        <f>IF(Badges!E170="A","A"," ")</f>
        <v xml:space="preserve"> </v>
      </c>
      <c r="Q37" s="275">
        <v>3</v>
      </c>
      <c r="R37" s="359" t="str">
        <f>'Age-Level'!C60</f>
        <v>Teach a Daisy or Brownie what to do if</v>
      </c>
      <c r="S37" s="270" t="str">
        <f>IF('Age-Level'!E60="A","A","")</f>
        <v/>
      </c>
    </row>
    <row r="38" spans="1:19" x14ac:dyDescent="0.2">
      <c r="A38" s="292"/>
      <c r="B38" s="264">
        <f>Journey!E18</f>
        <v>0</v>
      </c>
      <c r="C38" s="260" t="str">
        <f>IF(Journey!F18="C","C",IF(Journey!F18="P","P",""))</f>
        <v/>
      </c>
      <c r="E38" s="255"/>
      <c r="F38" s="256" t="str">
        <f>Badges!C43</f>
        <v>Add a morale-boosting time-out</v>
      </c>
      <c r="G38" s="258" t="str">
        <f>IF(Badges!E43="A","A"," ")</f>
        <v xml:space="preserve"> </v>
      </c>
      <c r="I38" s="255"/>
      <c r="J38" s="256" t="str">
        <f>Badges!C101</f>
        <v>Open water</v>
      </c>
      <c r="K38" s="258" t="str">
        <f>IF(Badges!E101="A","A"," ")</f>
        <v xml:space="preserve"> </v>
      </c>
      <c r="M38" s="255"/>
      <c r="N38" s="256" t="str">
        <f>Badges!C171</f>
        <v>Interview a new tenant or homeowner</v>
      </c>
      <c r="O38" s="258" t="str">
        <f>IF(Badges!E171="A","A"," ")</f>
        <v xml:space="preserve"> </v>
      </c>
      <c r="Q38" s="275">
        <v>4</v>
      </c>
      <c r="R38" s="359" t="str">
        <f>'Age-Level'!C61</f>
        <v>With your family, make sure you have</v>
      </c>
      <c r="S38" s="270" t="str">
        <f>IF('Age-Level'!E61="A","A","")</f>
        <v/>
      </c>
    </row>
    <row r="39" spans="1:19" x14ac:dyDescent="0.2">
      <c r="A39" s="292"/>
      <c r="B39" s="264">
        <f>Journey!E19</f>
        <v>0</v>
      </c>
      <c r="C39" s="260" t="str">
        <f>IF(Journey!F19="C","C",IF(Journey!F19="P","P",""))</f>
        <v/>
      </c>
      <c r="E39" s="255"/>
      <c r="F39" s="256" t="str">
        <f>Badges!C44</f>
        <v>Ask your players to coach you!</v>
      </c>
      <c r="G39" s="258" t="str">
        <f>IF(Badges!E44="A","A"," ")</f>
        <v xml:space="preserve"> </v>
      </c>
      <c r="I39" s="255"/>
      <c r="J39" s="256" t="str">
        <f>Badges!C102</f>
        <v>Mountains</v>
      </c>
      <c r="K39" s="258" t="str">
        <f>IF(Badges!E102="A","A"," ")</f>
        <v xml:space="preserve"> </v>
      </c>
      <c r="M39" s="255"/>
      <c r="N39" s="256" t="str">
        <f>Badges!C172</f>
        <v>Be chart smart</v>
      </c>
      <c r="O39" s="258" t="str">
        <f>IF(Badges!E172="A","A"," ")</f>
        <v xml:space="preserve"> </v>
      </c>
      <c r="Q39" s="275">
        <v>5</v>
      </c>
      <c r="R39" s="359" t="str">
        <f>'Age-Level'!C62</f>
        <v>Discuss bullying with your Girl Scout</v>
      </c>
      <c r="S39" s="270" t="str">
        <f>IF('Age-Level'!E62="A","A","")</f>
        <v/>
      </c>
    </row>
    <row r="40" spans="1:19" x14ac:dyDescent="0.2">
      <c r="A40" s="292"/>
      <c r="B40" s="264">
        <f>Journey!E20</f>
        <v>0</v>
      </c>
      <c r="C40" s="260" t="str">
        <f>IF(Journey!F20="C","C",IF(Journey!F20="P","P",""))</f>
        <v/>
      </c>
      <c r="E40" s="255"/>
      <c r="F40" s="256" t="str">
        <f>Badges!C45</f>
        <v xml:space="preserve">Bring in another coah to watch </v>
      </c>
      <c r="G40" s="258" t="str">
        <f>IF(Badges!E45="A","A"," ")</f>
        <v xml:space="preserve"> </v>
      </c>
      <c r="I40" s="255">
        <v>2</v>
      </c>
      <c r="J40" s="256" t="str">
        <f>Badges!C103</f>
        <v>Research careers that save lives in extreme conditions</v>
      </c>
      <c r="K40" s="257"/>
      <c r="M40" s="255">
        <v>2</v>
      </c>
      <c r="N40" s="256" t="str">
        <f>Badges!C173</f>
        <v>Plan for your daily needs</v>
      </c>
      <c r="O40" s="257"/>
    </row>
    <row r="41" spans="1:19" x14ac:dyDescent="0.2">
      <c r="A41" s="292"/>
      <c r="B41" s="264">
        <f>Journey!E21</f>
        <v>0</v>
      </c>
      <c r="C41" s="260" t="str">
        <f>IF(Journey!F21="C","C",IF(Journey!F21="P","P",""))</f>
        <v/>
      </c>
      <c r="E41" s="255">
        <v>5</v>
      </c>
      <c r="F41" s="256" t="str">
        <f>Badges!C46</f>
        <v>Attend the big event</v>
      </c>
      <c r="G41" s="257"/>
      <c r="I41" s="255"/>
      <c r="J41" s="256" t="str">
        <f>Badges!C104</f>
        <v>Wilderness rescue</v>
      </c>
      <c r="K41" s="258" t="str">
        <f>IF(Badges!E104="A","A"," ")</f>
        <v xml:space="preserve"> </v>
      </c>
      <c r="M41" s="255"/>
      <c r="N41" s="256" t="str">
        <f>Badges!C174</f>
        <v>Focus on your finances</v>
      </c>
      <c r="O41" s="258" t="str">
        <f>IF(Badges!E174="A","A"," ")</f>
        <v xml:space="preserve"> </v>
      </c>
    </row>
    <row r="42" spans="1:19" ht="12.75" customHeight="1" x14ac:dyDescent="0.2">
      <c r="A42" s="262"/>
      <c r="B42" s="493" t="str">
        <f>Journey!B25</f>
        <v>BLISS: Live it! Give It!</v>
      </c>
      <c r="C42" s="494"/>
      <c r="E42" s="255"/>
      <c r="F42" s="256" t="str">
        <f>Badges!C47</f>
        <v>Meet with your players for a relaxing</v>
      </c>
      <c r="G42" s="258" t="str">
        <f>IF(Badges!E47="A","A"," ")</f>
        <v xml:space="preserve"> </v>
      </c>
      <c r="I42" s="255"/>
      <c r="J42" s="256" t="str">
        <f>Badges!C105</f>
        <v>Disaster preparedness</v>
      </c>
      <c r="K42" s="258" t="str">
        <f>IF(Badges!E105="A","A"," ")</f>
        <v xml:space="preserve"> </v>
      </c>
      <c r="M42" s="255"/>
      <c r="N42" s="256" t="str">
        <f>Badges!C175</f>
        <v>Shop talk</v>
      </c>
      <c r="O42" s="258" t="str">
        <f>IF(Badges!E175="A","A"," ")</f>
        <v xml:space="preserve"> </v>
      </c>
      <c r="Q42" s="523"/>
      <c r="R42" s="523"/>
      <c r="S42" s="248"/>
    </row>
    <row r="43" spans="1:19" ht="12.75" customHeight="1" x14ac:dyDescent="0.2">
      <c r="B43" s="495" t="str">
        <f>Journey!C26</f>
        <v>Dream Maker Award</v>
      </c>
      <c r="C43" s="496"/>
      <c r="E43" s="255"/>
      <c r="F43" s="256" t="str">
        <f>Badges!C48</f>
        <v>Host a celebration</v>
      </c>
      <c r="G43" s="258" t="str">
        <f>IF(Badges!E48="A","A"," ")</f>
        <v xml:space="preserve"> </v>
      </c>
      <c r="I43" s="255"/>
      <c r="J43" s="256" t="str">
        <f>Badges!C106</f>
        <v>Military medicine</v>
      </c>
      <c r="K43" s="258" t="str">
        <f>IF(Badges!E106="A","A"," ")</f>
        <v xml:space="preserve"> </v>
      </c>
      <c r="M43" s="255"/>
      <c r="N43" s="256" t="str">
        <f>Badges!C176</f>
        <v>Audit request</v>
      </c>
      <c r="O43" s="258" t="str">
        <f>IF(Badges!E176="A","A"," ")</f>
        <v xml:space="preserve"> </v>
      </c>
      <c r="Q43" s="275"/>
      <c r="R43" s="275"/>
      <c r="S43" s="248"/>
    </row>
    <row r="44" spans="1:19" x14ac:dyDescent="0.2">
      <c r="B44" s="264">
        <f>Journey!E27</f>
        <v>0</v>
      </c>
      <c r="C44" s="260" t="str">
        <f>IF(Journey!F27="C","C",IF(Journey!F27="P","P",""))</f>
        <v/>
      </c>
      <c r="E44" s="255"/>
      <c r="F44" s="256" t="str">
        <f>Badges!C49</f>
        <v>Make a "trading card" for each athlete</v>
      </c>
      <c r="G44" s="258" t="str">
        <f>IF(Badges!E49="A","A"," ")</f>
        <v xml:space="preserve"> </v>
      </c>
      <c r="I44" s="255">
        <v>3</v>
      </c>
      <c r="J44" s="256" t="str">
        <f>Badges!C107</f>
        <v>Find out how to care for a critically injured person</v>
      </c>
      <c r="K44" s="257"/>
      <c r="M44" s="255">
        <v>3</v>
      </c>
      <c r="N44" s="256" t="str">
        <f>Badges!C177</f>
        <v>Plan for having fun</v>
      </c>
      <c r="O44" s="257"/>
      <c r="Q44" s="275"/>
      <c r="R44" s="275"/>
      <c r="S44" s="248"/>
    </row>
    <row r="45" spans="1:19" x14ac:dyDescent="0.2">
      <c r="B45" s="264">
        <f>Journey!E28</f>
        <v>0</v>
      </c>
      <c r="C45" s="260" t="str">
        <f>IF(Journey!F28="C","C",IF(Journey!F28="P","P",""))</f>
        <v/>
      </c>
      <c r="E45" s="510" t="str">
        <f>Badges!B52</f>
        <v>Public Policy</v>
      </c>
      <c r="F45" s="510"/>
      <c r="G45" s="510"/>
      <c r="I45" s="255"/>
      <c r="J45" s="256" t="str">
        <f>Badges!C108</f>
        <v>Take a wilderness first aid course</v>
      </c>
      <c r="K45" s="258" t="str">
        <f>IF(Badges!E108="A","A"," ")</f>
        <v xml:space="preserve"> </v>
      </c>
      <c r="M45" s="255"/>
      <c r="N45" s="256" t="str">
        <f>Badges!C178</f>
        <v>Hooray for hobbies!</v>
      </c>
      <c r="O45" s="258" t="str">
        <f>IF(Badges!E178="A","A"," ")</f>
        <v xml:space="preserve"> </v>
      </c>
      <c r="Q45" s="275"/>
      <c r="R45" s="275"/>
      <c r="S45" s="248"/>
    </row>
    <row r="46" spans="1:19" x14ac:dyDescent="0.2">
      <c r="B46" s="264">
        <f>Journey!E29</f>
        <v>0</v>
      </c>
      <c r="C46" s="260" t="str">
        <f>IF(Journey!F29="C","C",IF(Journey!F29="P","P",""))</f>
        <v/>
      </c>
      <c r="E46" s="255">
        <v>1</v>
      </c>
      <c r="F46" s="256" t="str">
        <f>Badges!C53</f>
        <v>Find out how activitists advocate for change</v>
      </c>
      <c r="G46" s="257" t="s">
        <v>27</v>
      </c>
      <c r="I46" s="255"/>
      <c r="J46" s="256" t="str">
        <f>Badges!C109</f>
        <v>Interview a doctor, nurse, EMT, or first</v>
      </c>
      <c r="K46" s="258" t="str">
        <f>IF(Badges!E109="A","A"," ")</f>
        <v xml:space="preserve"> </v>
      </c>
      <c r="M46" s="255"/>
      <c r="N46" s="256" t="str">
        <f>Badges!C179</f>
        <v>Treat yourself</v>
      </c>
      <c r="O46" s="258" t="str">
        <f>IF(Badges!E179="A","A"," ")</f>
        <v xml:space="preserve"> </v>
      </c>
      <c r="Q46" s="275"/>
      <c r="R46" s="275"/>
      <c r="S46" s="248"/>
    </row>
    <row r="47" spans="1:19" x14ac:dyDescent="0.2">
      <c r="B47" s="264">
        <f>Journey!E30</f>
        <v>0</v>
      </c>
      <c r="C47" s="260" t="str">
        <f>IF(Journey!F30="C","C",IF(Journey!F30="P","P",""))</f>
        <v/>
      </c>
      <c r="E47" s="255"/>
      <c r="F47" s="256" t="str">
        <f>Badges!C54</f>
        <v>Interview an activist</v>
      </c>
      <c r="G47" s="258" t="str">
        <f>IF(Badges!E54="A","A"," ")</f>
        <v xml:space="preserve"> </v>
      </c>
      <c r="I47" s="255"/>
      <c r="J47" s="256" t="str">
        <f>Badges!C110</f>
        <v xml:space="preserve">Discover how to use what's on hand in </v>
      </c>
      <c r="K47" s="258" t="str">
        <f>IF(Badges!E110="A","A"," ")</f>
        <v xml:space="preserve"> </v>
      </c>
      <c r="M47" s="255"/>
      <c r="N47" s="256" t="str">
        <f>Badges!C180</f>
        <v>Class act</v>
      </c>
      <c r="O47" s="258" t="str">
        <f>IF(Badges!E180="A","A"," ")</f>
        <v xml:space="preserve"> </v>
      </c>
      <c r="Q47" s="275"/>
      <c r="R47" s="275"/>
      <c r="S47" s="248"/>
    </row>
    <row r="48" spans="1:19" x14ac:dyDescent="0.2">
      <c r="B48" s="272"/>
      <c r="C48" s="272"/>
      <c r="E48" s="255"/>
      <c r="F48" s="256" t="str">
        <f>Badges!C55</f>
        <v>Watch a documentary or movie</v>
      </c>
      <c r="G48" s="258" t="str">
        <f>IF(Badges!E55="A","A"," ")</f>
        <v xml:space="preserve"> </v>
      </c>
      <c r="I48" s="354" t="str">
        <f>Badges!B98</f>
        <v>Ambassador First Aid</v>
      </c>
      <c r="J48" s="355"/>
      <c r="K48" s="355"/>
      <c r="M48" s="255">
        <v>4</v>
      </c>
      <c r="N48" s="256" t="str">
        <f>Badges!C181</f>
        <v>Plan for the unexpected</v>
      </c>
      <c r="O48" s="257"/>
    </row>
    <row r="49" spans="1:19" x14ac:dyDescent="0.2">
      <c r="A49" s="502" t="s">
        <v>345</v>
      </c>
      <c r="B49" s="531"/>
      <c r="C49" s="531"/>
      <c r="E49" s="255"/>
      <c r="F49" s="256" t="str">
        <f>Badges!C56</f>
        <v xml:space="preserve">Read about women who change the </v>
      </c>
      <c r="G49" s="258" t="str">
        <f>IF(Badges!E56="A","A"," ")</f>
        <v xml:space="preserve"> </v>
      </c>
      <c r="I49" s="255">
        <v>4</v>
      </c>
      <c r="J49" s="256" t="str">
        <f>Badges!C111</f>
        <v>Know how to move an injured person</v>
      </c>
      <c r="K49" s="257"/>
      <c r="M49" s="255"/>
      <c r="N49" s="256" t="str">
        <f>Badges!C182</f>
        <v>Interview your network</v>
      </c>
      <c r="O49" s="258" t="str">
        <f>IF(Badges!E182="A","A"," ")</f>
        <v xml:space="preserve"> </v>
      </c>
    </row>
    <row r="50" spans="1:19" x14ac:dyDescent="0.2">
      <c r="A50" s="267"/>
      <c r="B50" s="360" t="str">
        <f>Bridging!B6</f>
        <v>Pass It On!</v>
      </c>
      <c r="C50" s="259" t="str">
        <f>IF(Bridging!E10="C","C",IF(Bridging!E10="P","P",""))</f>
        <v/>
      </c>
      <c r="E50" s="255">
        <v>2</v>
      </c>
      <c r="F50" s="256" t="str">
        <f>Badges!C57</f>
        <v>Engage as a global citizen</v>
      </c>
      <c r="G50" s="257"/>
      <c r="I50" s="255"/>
      <c r="J50" s="256" t="str">
        <f>Badges!C112</f>
        <v>Visit a medical school</v>
      </c>
      <c r="K50" s="258" t="str">
        <f>IF(Badges!E112="A","A"," ")</f>
        <v xml:space="preserve"> </v>
      </c>
      <c r="M50" s="255"/>
      <c r="N50" s="256" t="str">
        <f>Badges!C183</f>
        <v>Interview a Financial guru</v>
      </c>
      <c r="O50" s="258" t="str">
        <f>IF(Badges!E183="A","A"," ")</f>
        <v xml:space="preserve"> </v>
      </c>
    </row>
    <row r="51" spans="1:19" x14ac:dyDescent="0.2">
      <c r="A51" s="267"/>
      <c r="B51" s="268" t="str">
        <f>Bridging!B11</f>
        <v>Look Ahead!</v>
      </c>
      <c r="C51" s="259" t="str">
        <f>IF(Bridging!E15="C","C",IF(Bridging!E15="P","P",""))</f>
        <v/>
      </c>
      <c r="E51" s="255"/>
      <c r="F51" s="256" t="str">
        <f>Badges!C58</f>
        <v>Compare laws</v>
      </c>
      <c r="G51" s="258" t="str">
        <f>IF(Badges!E58="A","A"," ")</f>
        <v xml:space="preserve"> </v>
      </c>
      <c r="I51" s="255"/>
      <c r="J51" s="256" t="str">
        <f>Badges!C113</f>
        <v>Take a wilderness first aid course</v>
      </c>
      <c r="K51" s="258" t="str">
        <f>IF(Badges!E113="A","A"," ")</f>
        <v xml:space="preserve"> </v>
      </c>
      <c r="M51" s="255"/>
      <c r="N51" s="256" t="str">
        <f>Badges!C184</f>
        <v>Interview an insurance expert</v>
      </c>
      <c r="O51" s="258" t="str">
        <f>IF(Badges!E184="A","A"," ")</f>
        <v xml:space="preserve"> </v>
      </c>
    </row>
    <row r="52" spans="1:19" x14ac:dyDescent="0.2">
      <c r="A52" s="267"/>
      <c r="B52" s="359" t="str">
        <f>Bridging!C16</f>
        <v>Plan a Ceremony</v>
      </c>
      <c r="C52" s="259" t="str">
        <f>IF(Bridging!E17="C","C",IF(Bridging!E17="P","P",""))</f>
        <v/>
      </c>
      <c r="E52" s="255"/>
      <c r="F52" s="256" t="str">
        <f>Badges!C59</f>
        <v xml:space="preserve">Track a public-policy issue being </v>
      </c>
      <c r="G52" s="258" t="str">
        <f>IF(Badges!E59="A","A"," ")</f>
        <v xml:space="preserve"> </v>
      </c>
      <c r="I52" s="255"/>
      <c r="J52" s="256" t="str">
        <f>Badges!C114</f>
        <v>Organize a mock emergency drill</v>
      </c>
      <c r="K52" s="258" t="str">
        <f>IF(Badges!E114="A","A"," ")</f>
        <v xml:space="preserve"> </v>
      </c>
      <c r="M52" s="354" t="str">
        <f>Badges!B168</f>
        <v>On My Own</v>
      </c>
      <c r="N52" s="355"/>
      <c r="O52" s="355"/>
    </row>
    <row r="53" spans="1:19" x14ac:dyDescent="0.2">
      <c r="B53" s="269" t="s">
        <v>140</v>
      </c>
      <c r="C53" s="259" t="str">
        <f>IF(Bridging!E18="C","C",IF(Bridging!E18="P","P",""))</f>
        <v/>
      </c>
      <c r="E53" s="255"/>
      <c r="F53" s="256" t="str">
        <f>Badges!C60</f>
        <v>Explore an international NGO</v>
      </c>
      <c r="G53" s="258" t="str">
        <f>IF(Badges!E60="A","A"," ")</f>
        <v xml:space="preserve"> </v>
      </c>
      <c r="I53" s="255">
        <v>5</v>
      </c>
      <c r="J53" s="256" t="str">
        <f>Badges!C115</f>
        <v>Explore real-life examples for handling wilderness emergencies</v>
      </c>
      <c r="K53" s="257"/>
      <c r="M53" s="255">
        <v>5</v>
      </c>
      <c r="N53" s="256" t="str">
        <f>Badges!C185</f>
        <v>Plan for sharing with others</v>
      </c>
      <c r="O53" s="257"/>
    </row>
    <row r="54" spans="1:19" x14ac:dyDescent="0.2">
      <c r="B54" s="263"/>
      <c r="C54" s="356"/>
      <c r="I54" s="255"/>
      <c r="J54" s="256" t="str">
        <f>Badges!C116</f>
        <v>Explore wilderness survival</v>
      </c>
      <c r="K54" s="258" t="str">
        <f>IF(Badges!E116="A","A"," ")</f>
        <v xml:space="preserve"> </v>
      </c>
      <c r="M54" s="255"/>
      <c r="N54" s="256" t="str">
        <f>Badges!C186</f>
        <v>Plan for presents</v>
      </c>
      <c r="O54" s="258" t="str">
        <f>IF(Badges!E186="A","A"," ")</f>
        <v xml:space="preserve"> </v>
      </c>
      <c r="Q54" s="275"/>
      <c r="R54" s="275"/>
      <c r="S54" s="248"/>
    </row>
    <row r="55" spans="1:19" x14ac:dyDescent="0.2">
      <c r="I55" s="255"/>
      <c r="J55" s="256" t="str">
        <f>Badges!C117</f>
        <v>Investigate extreme first aid</v>
      </c>
      <c r="K55" s="258" t="str">
        <f>IF(Badges!E117="A","A"," ")</f>
        <v xml:space="preserve"> </v>
      </c>
      <c r="M55" s="255"/>
      <c r="N55" s="256" t="str">
        <f>Badges!C187</f>
        <v>Budget for your time</v>
      </c>
      <c r="O55" s="258" t="str">
        <f>IF(Badges!E187="A","A"," ")</f>
        <v xml:space="preserve"> </v>
      </c>
      <c r="Q55" s="514"/>
      <c r="R55" s="532"/>
      <c r="S55" s="532"/>
    </row>
    <row r="56" spans="1:19" x14ac:dyDescent="0.2">
      <c r="I56" s="255"/>
      <c r="J56" s="256" t="str">
        <f>Badges!C118</f>
        <v>Interview an everyday hero</v>
      </c>
      <c r="K56" s="258" t="str">
        <f>IF(Badges!E118="A","A"," ")</f>
        <v xml:space="preserve"> </v>
      </c>
      <c r="M56" s="255"/>
      <c r="N56" s="256" t="str">
        <f>Badges!C188</f>
        <v>Charity starts… with a budget</v>
      </c>
      <c r="O56" s="258" t="str">
        <f>IF(Badges!E188="A","A"," ")</f>
        <v xml:space="preserve"> </v>
      </c>
    </row>
    <row r="57" spans="1:19" x14ac:dyDescent="0.2">
      <c r="I57" s="354" t="str">
        <f>Badges!B121</f>
        <v>Ambassador Girl Scout Way</v>
      </c>
      <c r="J57" s="355"/>
      <c r="K57" s="355"/>
      <c r="M57" s="354" t="str">
        <f>Badges!B215</f>
        <v>Research and Development</v>
      </c>
      <c r="N57" s="355"/>
      <c r="O57" s="355"/>
    </row>
    <row r="58" spans="1:19" x14ac:dyDescent="0.2">
      <c r="I58" s="255">
        <v>1</v>
      </c>
      <c r="J58" s="256" t="str">
        <f>Badges!C122</f>
        <v>Use song to bring people together or to spread a message</v>
      </c>
      <c r="K58" s="257"/>
      <c r="M58" s="255">
        <v>1</v>
      </c>
      <c r="N58" s="256" t="str">
        <f>Badges!C216</f>
        <v>Analyze sales trends</v>
      </c>
      <c r="O58" s="257"/>
    </row>
    <row r="59" spans="1:19" x14ac:dyDescent="0.2">
      <c r="I59" s="255"/>
      <c r="J59" s="256" t="str">
        <f>Badges!C123</f>
        <v>Use music to move people to action</v>
      </c>
      <c r="K59" s="258" t="str">
        <f>IF(Badges!E123="A","A"," ")</f>
        <v xml:space="preserve"> </v>
      </c>
      <c r="M59" s="255"/>
      <c r="N59" s="256" t="str">
        <f>Badges!C217</f>
        <v>Invest some R&amp;D</v>
      </c>
      <c r="O59" s="258" t="str">
        <f>IF(Badges!E217="A","A"," ")</f>
        <v xml:space="preserve"> </v>
      </c>
    </row>
    <row r="60" spans="1:19" x14ac:dyDescent="0.2">
      <c r="I60" s="255"/>
      <c r="J60" s="256" t="str">
        <f>Badges!C124</f>
        <v xml:space="preserve">Ogranize a songfest for younger </v>
      </c>
      <c r="K60" s="258" t="str">
        <f>IF(Badges!E124="A","A"," ")</f>
        <v xml:space="preserve"> </v>
      </c>
      <c r="M60" s="255">
        <v>2</v>
      </c>
      <c r="N60" s="256" t="str">
        <f>Badges!C218</f>
        <v>Reasearch how other companies innovate</v>
      </c>
      <c r="O60" s="257"/>
    </row>
    <row r="61" spans="1:19" ht="12.75" customHeight="1" x14ac:dyDescent="0.2">
      <c r="I61" s="255"/>
      <c r="J61" s="256" t="str">
        <f>Badges!C125</f>
        <v>Bring generations together in song</v>
      </c>
      <c r="K61" s="258" t="str">
        <f>IF(Badges!E125="A","A"," ")</f>
        <v xml:space="preserve"> </v>
      </c>
      <c r="M61" s="255"/>
      <c r="N61" s="256" t="str">
        <f>Badges!C219</f>
        <v>Find at least three other companies</v>
      </c>
      <c r="O61" s="258" t="str">
        <f>IF(Badges!E219="A","A"," ")</f>
        <v xml:space="preserve"> </v>
      </c>
    </row>
    <row r="62" spans="1:19" ht="12.75" customHeight="1" x14ac:dyDescent="0.2">
      <c r="I62" s="255">
        <v>2</v>
      </c>
      <c r="J62" s="256" t="str">
        <f>Badges!C126</f>
        <v>Celebrate World Thinking Day</v>
      </c>
      <c r="K62" s="257"/>
      <c r="M62" s="255">
        <v>3</v>
      </c>
      <c r="N62" s="256" t="str">
        <f>Badges!C218</f>
        <v>Reasearch how other companies innovate</v>
      </c>
      <c r="O62" s="257"/>
    </row>
    <row r="63" spans="1:19" x14ac:dyDescent="0.2">
      <c r="I63" s="255"/>
      <c r="J63" s="256" t="str">
        <f>Badges!C127</f>
        <v>Follow in the steps of female leaders</v>
      </c>
      <c r="K63" s="258" t="str">
        <f>IF(Badges!E127="A","A"," ")</f>
        <v xml:space="preserve"> </v>
      </c>
      <c r="M63" s="255"/>
      <c r="N63" s="256" t="str">
        <f>Badges!C221</f>
        <v>Developing a new product</v>
      </c>
      <c r="O63" s="258" t="str">
        <f>IF(Badges!E221="A","A"," ")</f>
        <v xml:space="preserve"> </v>
      </c>
    </row>
    <row r="64" spans="1:19" x14ac:dyDescent="0.2">
      <c r="I64" s="255"/>
      <c r="J64" s="256" t="str">
        <f>Badges!C128</f>
        <v>Make World Thinking Day cards</v>
      </c>
      <c r="K64" s="258" t="str">
        <f>IF(Badges!E128="A","A"," ")</f>
        <v xml:space="preserve"> </v>
      </c>
      <c r="M64" s="255">
        <v>4</v>
      </c>
      <c r="N64" s="256" t="str">
        <f>Badges!C222</f>
        <v>Expolore possible projects during your cookie sale</v>
      </c>
      <c r="O64" s="257"/>
    </row>
    <row r="65" spans="1:19" x14ac:dyDescent="0.2">
      <c r="I65" s="255"/>
      <c r="J65" s="256" t="str">
        <f>Badges!C129</f>
        <v>Earn their Word Thinking Day award</v>
      </c>
      <c r="K65" s="258" t="str">
        <f>IF(Badges!E129="A","A"," ")</f>
        <v xml:space="preserve"> </v>
      </c>
      <c r="M65" s="255"/>
      <c r="N65" s="256" t="str">
        <f>Badges!C223</f>
        <v>If you're considering serveral</v>
      </c>
      <c r="O65" s="258" t="str">
        <f>IF(Badges!E223="A","A"," ")</f>
        <v xml:space="preserve"> </v>
      </c>
    </row>
    <row r="66" spans="1:19" x14ac:dyDescent="0.2">
      <c r="M66" s="255">
        <v>5</v>
      </c>
      <c r="N66" s="256" t="str">
        <f>Badges!C220</f>
        <v>Find out how companies use R&amp;D to improve their products</v>
      </c>
      <c r="O66" s="257"/>
    </row>
    <row r="67" spans="1:19" x14ac:dyDescent="0.2">
      <c r="M67" s="255"/>
      <c r="N67" s="256" t="str">
        <f>Badges!C225</f>
        <v xml:space="preserve">R&amp;D can be more </v>
      </c>
      <c r="O67" s="258" t="str">
        <f>IF(Badges!E225="A","A"," ")</f>
        <v xml:space="preserve"> </v>
      </c>
    </row>
    <row r="70" spans="1:19" x14ac:dyDescent="0.2">
      <c r="F70" s="262"/>
      <c r="J70" s="262"/>
    </row>
    <row r="71" spans="1:19" x14ac:dyDescent="0.2">
      <c r="E71" s="292"/>
      <c r="F71" s="271"/>
      <c r="G71" s="356"/>
      <c r="H71" s="262"/>
      <c r="I71" s="292"/>
      <c r="J71" s="271"/>
      <c r="K71" s="356"/>
      <c r="L71" s="262"/>
      <c r="M71" s="262"/>
    </row>
    <row r="72" spans="1:19" x14ac:dyDescent="0.2">
      <c r="A72" s="505" t="s">
        <v>139</v>
      </c>
      <c r="B72" s="506"/>
      <c r="C72" s="507"/>
      <c r="E72" s="502" t="s">
        <v>59</v>
      </c>
      <c r="F72" s="533"/>
      <c r="G72" s="533"/>
      <c r="H72" s="262"/>
      <c r="I72" s="518" t="s">
        <v>139</v>
      </c>
      <c r="J72" s="518"/>
      <c r="K72" s="518"/>
      <c r="L72" s="262"/>
      <c r="M72" s="515" t="s">
        <v>139</v>
      </c>
      <c r="N72" s="516"/>
      <c r="O72" s="517"/>
      <c r="Q72" s="515" t="s">
        <v>139</v>
      </c>
      <c r="R72" s="516"/>
      <c r="S72" s="517"/>
    </row>
    <row r="73" spans="1:19" x14ac:dyDescent="0.2">
      <c r="A73" s="503" t="str">
        <f>'Council Own'!B6</f>
        <v>&lt;&lt;List Badge Here&gt;&gt;</v>
      </c>
      <c r="B73" s="504"/>
      <c r="C73" s="260" t="str">
        <f>IF('Council Own'!E28="C","C",IF('Council Own'!E28="P","P",""))</f>
        <v/>
      </c>
      <c r="E73" s="511" t="str">
        <f>'Fun Patches'!C5</f>
        <v>&lt;LIST PATCH HERE&gt;</v>
      </c>
      <c r="F73" s="512"/>
      <c r="G73" s="258" t="str">
        <f>IF('Fun Patches'!E5="A","A"," ")</f>
        <v xml:space="preserve"> </v>
      </c>
      <c r="H73" s="262"/>
      <c r="I73" s="266" t="str">
        <f>'Council Own'!B6</f>
        <v>&lt;&lt;List Badge Here&gt;&gt;</v>
      </c>
      <c r="J73" s="266"/>
      <c r="K73" s="266"/>
      <c r="L73" s="262"/>
      <c r="M73" s="266" t="str">
        <f>'Council Own'!B54</f>
        <v>&lt;&lt;List Badge Here&gt;&gt;</v>
      </c>
      <c r="N73" s="266"/>
      <c r="O73" s="266"/>
      <c r="Q73" s="266" t="str">
        <f>'Council Own'!B102</f>
        <v>&lt;&lt;List Badge Here&gt;&gt;</v>
      </c>
      <c r="R73" s="266"/>
      <c r="S73" s="266"/>
    </row>
    <row r="74" spans="1:19" x14ac:dyDescent="0.2">
      <c r="A74" s="503" t="str">
        <f>'Council Own'!B30</f>
        <v>&lt;&lt;List Badge Here&gt;&gt;</v>
      </c>
      <c r="B74" s="504"/>
      <c r="C74" s="260" t="str">
        <f>IF('Council Own'!E52="C","C",IF('Council Own'!E52="P","P",""))</f>
        <v/>
      </c>
      <c r="E74" s="489" t="str">
        <f>'Fun Patches'!C6</f>
        <v>&lt;LIST PATCH HERE&gt;</v>
      </c>
      <c r="F74" s="490"/>
      <c r="G74" s="265" t="str">
        <f>IF('Fun Patches'!E6="A","A"," ")</f>
        <v xml:space="preserve"> </v>
      </c>
      <c r="H74" s="262"/>
      <c r="I74" s="255">
        <v>1</v>
      </c>
      <c r="J74" s="359" t="str">
        <f>'Council Own'!C7</f>
        <v>&lt;List Requirement Here&gt;</v>
      </c>
      <c r="K74" s="265" t="str">
        <f>IF('Council Own'!E7="A","A"," ")</f>
        <v xml:space="preserve"> </v>
      </c>
      <c r="L74" s="262"/>
      <c r="M74" s="255">
        <v>1</v>
      </c>
      <c r="N74" s="359" t="str">
        <f>'Council Own'!C55</f>
        <v>&lt;List Requirement Here&gt;</v>
      </c>
      <c r="O74" s="265" t="str">
        <f>IF('Council Own'!E55="A","A"," ")</f>
        <v xml:space="preserve"> </v>
      </c>
      <c r="Q74" s="255">
        <v>1</v>
      </c>
      <c r="R74" s="359" t="str">
        <f>'Council Own'!C103</f>
        <v>&lt;List Requirement Here&gt;</v>
      </c>
      <c r="S74" s="265" t="str">
        <f>IF('Council Own'!E103="A","A"," ")</f>
        <v xml:space="preserve"> </v>
      </c>
    </row>
    <row r="75" spans="1:19" x14ac:dyDescent="0.2">
      <c r="A75" s="503" t="str">
        <f>'Council Own'!B54</f>
        <v>&lt;&lt;List Badge Here&gt;&gt;</v>
      </c>
      <c r="B75" s="504"/>
      <c r="C75" s="260" t="str">
        <f>IF('Council Own'!E76="C","C",IF('Council Own'!E76="P","P",""))</f>
        <v/>
      </c>
      <c r="E75" s="489" t="str">
        <f>'Fun Patches'!C7</f>
        <v>&lt;LIST PATCH HERE&gt;</v>
      </c>
      <c r="F75" s="490"/>
      <c r="G75" s="265" t="str">
        <f>IF('Fun Patches'!E7="A","A"," ")</f>
        <v xml:space="preserve"> </v>
      </c>
      <c r="H75" s="262"/>
      <c r="I75" s="255"/>
      <c r="J75" s="359" t="str">
        <f>'Council Own'!C8</f>
        <v>&lt;List Requirement Here&gt;</v>
      </c>
      <c r="K75" s="265" t="str">
        <f>IF('Council Own'!E8="A","A"," ")</f>
        <v xml:space="preserve"> </v>
      </c>
      <c r="L75" s="262"/>
      <c r="M75" s="255"/>
      <c r="N75" s="359" t="str">
        <f>'Council Own'!C56</f>
        <v>&lt;List Requirement Here&gt;</v>
      </c>
      <c r="O75" s="265" t="str">
        <f>IF('Council Own'!E56="A","A"," ")</f>
        <v xml:space="preserve"> </v>
      </c>
      <c r="Q75" s="255"/>
      <c r="R75" s="359" t="str">
        <f>'Council Own'!C104</f>
        <v>&lt;List Requirement Here&gt;</v>
      </c>
      <c r="S75" s="265" t="str">
        <f>IF('Council Own'!E104="A","A"," ")</f>
        <v xml:space="preserve"> </v>
      </c>
    </row>
    <row r="76" spans="1:19" x14ac:dyDescent="0.2">
      <c r="A76" s="503" t="str">
        <f>'Council Own'!B78</f>
        <v>&lt;&lt;List Badge Here&gt;&gt;</v>
      </c>
      <c r="B76" s="504"/>
      <c r="C76" s="260" t="str">
        <f>IF('Council Own'!E100="C","C",IF('Council Own'!E100="P","P",""))</f>
        <v/>
      </c>
      <c r="E76" s="489" t="str">
        <f>'Fun Patches'!C8</f>
        <v>&lt;LIST PATCH HERE&gt;</v>
      </c>
      <c r="F76" s="490"/>
      <c r="G76" s="265" t="str">
        <f>IF('Fun Patches'!E8="A","A"," ")</f>
        <v xml:space="preserve"> </v>
      </c>
      <c r="H76" s="262"/>
      <c r="I76" s="255"/>
      <c r="J76" s="359" t="str">
        <f>'Council Own'!C9</f>
        <v>&lt;List Requirement Here&gt;</v>
      </c>
      <c r="K76" s="265" t="str">
        <f>IF('Council Own'!E9="A","A"," ")</f>
        <v xml:space="preserve"> </v>
      </c>
      <c r="L76" s="262"/>
      <c r="M76" s="255"/>
      <c r="N76" s="359" t="str">
        <f>'Council Own'!C57</f>
        <v>&lt;List Requirement Here&gt;</v>
      </c>
      <c r="O76" s="265" t="str">
        <f>IF('Council Own'!E57="A","A"," ")</f>
        <v xml:space="preserve"> </v>
      </c>
      <c r="Q76" s="255"/>
      <c r="R76" s="359" t="str">
        <f>'Council Own'!C105</f>
        <v>&lt;List Requirement Here&gt;</v>
      </c>
      <c r="S76" s="265" t="str">
        <f>IF('Council Own'!E105="A","A"," ")</f>
        <v xml:space="preserve"> </v>
      </c>
    </row>
    <row r="77" spans="1:19" x14ac:dyDescent="0.2">
      <c r="A77" s="503" t="str">
        <f>'Council Own'!B102</f>
        <v>&lt;&lt;List Badge Here&gt;&gt;</v>
      </c>
      <c r="B77" s="504"/>
      <c r="C77" s="260" t="str">
        <f>IF('Council Own'!E124="C","C",IF('Council Own'!E124="P","P",""))</f>
        <v/>
      </c>
      <c r="E77" s="489" t="str">
        <f>'Fun Patches'!C9</f>
        <v>&lt;LIST PATCH HERE&gt;</v>
      </c>
      <c r="F77" s="490"/>
      <c r="G77" s="265" t="str">
        <f>IF('Fun Patches'!E9="A","A"," ")</f>
        <v xml:space="preserve"> </v>
      </c>
      <c r="H77" s="262"/>
      <c r="I77" s="255"/>
      <c r="J77" s="359" t="str">
        <f>'Council Own'!C10</f>
        <v>&lt;List Requirement Here&gt;</v>
      </c>
      <c r="K77" s="265" t="str">
        <f>IF('Council Own'!E10="A","A"," ")</f>
        <v xml:space="preserve"> </v>
      </c>
      <c r="L77" s="262"/>
      <c r="M77" s="255"/>
      <c r="N77" s="359" t="str">
        <f>'Council Own'!C58</f>
        <v>&lt;List Requirement Here&gt;</v>
      </c>
      <c r="O77" s="265" t="str">
        <f>IF('Council Own'!E58="A","A"," ")</f>
        <v xml:space="preserve"> </v>
      </c>
      <c r="Q77" s="255"/>
      <c r="R77" s="359" t="str">
        <f>'Council Own'!C106</f>
        <v>&lt;List Requirement Here&gt;</v>
      </c>
      <c r="S77" s="265" t="str">
        <f>IF('Council Own'!E106="A","A"," ")</f>
        <v xml:space="preserve"> </v>
      </c>
    </row>
    <row r="78" spans="1:19" x14ac:dyDescent="0.2">
      <c r="A78" s="503" t="str">
        <f>'Council Own'!B126</f>
        <v>&lt;&lt;List Badge Here&gt;&gt;</v>
      </c>
      <c r="B78" s="504"/>
      <c r="C78" s="260" t="str">
        <f>IF('Council Own'!E148="C","C",IF('Council Own'!E148="P","P",""))</f>
        <v/>
      </c>
      <c r="E78" s="489" t="str">
        <f>'Fun Patches'!C10</f>
        <v>&lt;LIST PATCH HERE&gt;</v>
      </c>
      <c r="F78" s="490"/>
      <c r="G78" s="265" t="str">
        <f>IF('Fun Patches'!E10="A","A"," ")</f>
        <v xml:space="preserve"> </v>
      </c>
      <c r="I78" s="255">
        <v>2</v>
      </c>
      <c r="J78" s="359" t="str">
        <f>'Council Own'!C11</f>
        <v>&lt;List Requirement Here&gt;</v>
      </c>
      <c r="K78" s="265" t="str">
        <f>IF('Council Own'!E11="A","A"," ")</f>
        <v xml:space="preserve"> </v>
      </c>
      <c r="M78" s="255">
        <v>2</v>
      </c>
      <c r="N78" s="359" t="str">
        <f>'Council Own'!C59</f>
        <v>&lt;List Requirement Here&gt;</v>
      </c>
      <c r="O78" s="265" t="str">
        <f>IF('Council Own'!E59="A","A"," ")</f>
        <v xml:space="preserve"> </v>
      </c>
      <c r="Q78" s="255">
        <v>2</v>
      </c>
      <c r="R78" s="359" t="str">
        <f>'Council Own'!C107</f>
        <v>&lt;List Requirement Here&gt;</v>
      </c>
      <c r="S78" s="265" t="str">
        <f>IF('Council Own'!E107="A","A"," ")</f>
        <v xml:space="preserve"> </v>
      </c>
    </row>
    <row r="79" spans="1:19" x14ac:dyDescent="0.2">
      <c r="E79" s="489" t="str">
        <f>'Fun Patches'!C11</f>
        <v>&lt;LIST PATCH HERE&gt;</v>
      </c>
      <c r="F79" s="490"/>
      <c r="G79" s="265" t="str">
        <f>IF('Fun Patches'!E11="A","A"," ")</f>
        <v xml:space="preserve"> </v>
      </c>
      <c r="I79" s="255"/>
      <c r="J79" s="359" t="str">
        <f>'Council Own'!C12</f>
        <v>&lt;List Requirement Here&gt;</v>
      </c>
      <c r="K79" s="265" t="str">
        <f>IF('Council Own'!E12="A","A"," ")</f>
        <v xml:space="preserve"> </v>
      </c>
      <c r="M79" s="255"/>
      <c r="N79" s="359" t="str">
        <f>'Council Own'!C60</f>
        <v>&lt;List Requirement Here&gt;</v>
      </c>
      <c r="O79" s="265" t="str">
        <f>IF('Council Own'!E60="A","A"," ")</f>
        <v xml:space="preserve"> </v>
      </c>
      <c r="Q79" s="255"/>
      <c r="R79" s="359" t="str">
        <f>'Council Own'!C108</f>
        <v>&lt;List Requirement Here&gt;</v>
      </c>
      <c r="S79" s="265" t="str">
        <f>IF('Council Own'!E108="A","A"," ")</f>
        <v xml:space="preserve"> </v>
      </c>
    </row>
    <row r="80" spans="1:19" x14ac:dyDescent="0.2">
      <c r="E80" s="489" t="str">
        <f>'Fun Patches'!C12</f>
        <v>&lt;LIST PATCH HERE&gt;</v>
      </c>
      <c r="F80" s="490"/>
      <c r="G80" s="265" t="str">
        <f>IF('Fun Patches'!E12="A","A"," ")</f>
        <v xml:space="preserve"> </v>
      </c>
      <c r="I80" s="255"/>
      <c r="J80" s="359" t="str">
        <f>'Council Own'!C13</f>
        <v>&lt;List Requirement Here&gt;</v>
      </c>
      <c r="K80" s="265" t="str">
        <f>IF('Council Own'!E13="A","A"," ")</f>
        <v xml:space="preserve"> </v>
      </c>
      <c r="M80" s="255"/>
      <c r="N80" s="359" t="str">
        <f>'Council Own'!C61</f>
        <v>&lt;List Requirement Here&gt;</v>
      </c>
      <c r="O80" s="265" t="str">
        <f>IF('Council Own'!E61="A","A"," ")</f>
        <v xml:space="preserve"> </v>
      </c>
      <c r="Q80" s="255"/>
      <c r="R80" s="359" t="str">
        <f>'Council Own'!C109</f>
        <v>&lt;List Requirement Here&gt;</v>
      </c>
      <c r="S80" s="265" t="str">
        <f>IF('Council Own'!E109="A","A"," ")</f>
        <v xml:space="preserve"> </v>
      </c>
    </row>
    <row r="81" spans="1:22" x14ac:dyDescent="0.2">
      <c r="E81" s="489" t="str">
        <f>'Fun Patches'!C13</f>
        <v>&lt;LIST PATCH HERE&gt;</v>
      </c>
      <c r="F81" s="490"/>
      <c r="G81" s="265" t="str">
        <f>IF('Fun Patches'!E13="A","A"," ")</f>
        <v xml:space="preserve"> </v>
      </c>
      <c r="I81" s="255"/>
      <c r="J81" s="359" t="str">
        <f>'Council Own'!C14</f>
        <v>&lt;List Requirement Here&gt;</v>
      </c>
      <c r="K81" s="265" t="str">
        <f>IF('Council Own'!E14="A","A"," ")</f>
        <v xml:space="preserve"> </v>
      </c>
      <c r="M81" s="255"/>
      <c r="N81" s="359" t="str">
        <f>'Council Own'!C62</f>
        <v>&lt;List Requirement Here&gt;</v>
      </c>
      <c r="O81" s="265" t="str">
        <f>IF('Council Own'!E62="A","A"," ")</f>
        <v xml:space="preserve"> </v>
      </c>
      <c r="Q81" s="255"/>
      <c r="R81" s="359" t="str">
        <f>'Council Own'!C110</f>
        <v>&lt;List Requirement Here&gt;</v>
      </c>
      <c r="S81" s="265" t="str">
        <f>IF('Council Own'!E110="A","A"," ")</f>
        <v xml:space="preserve"> </v>
      </c>
    </row>
    <row r="82" spans="1:22" x14ac:dyDescent="0.2">
      <c r="E82" s="489" t="str">
        <f>'Fun Patches'!C14</f>
        <v>&lt;LIST PATCH HERE&gt;</v>
      </c>
      <c r="F82" s="490"/>
      <c r="G82" s="265" t="str">
        <f>IF('Fun Patches'!E14="A","A"," ")</f>
        <v xml:space="preserve"> </v>
      </c>
      <c r="I82" s="255">
        <v>3</v>
      </c>
      <c r="J82" s="359" t="str">
        <f>'Council Own'!C15</f>
        <v>&lt;List Requirement Here&gt;</v>
      </c>
      <c r="K82" s="265" t="str">
        <f>IF('Council Own'!E15="A","A"," ")</f>
        <v xml:space="preserve"> </v>
      </c>
      <c r="M82" s="255">
        <v>3</v>
      </c>
      <c r="N82" s="359" t="str">
        <f>'Council Own'!C63</f>
        <v>&lt;List Requirement Here&gt;</v>
      </c>
      <c r="O82" s="265" t="str">
        <f>IF('Council Own'!E63="A","A"," ")</f>
        <v xml:space="preserve"> </v>
      </c>
      <c r="Q82" s="255">
        <v>3</v>
      </c>
      <c r="R82" s="359" t="str">
        <f>'Council Own'!C111</f>
        <v>&lt;List Requirement Here&gt;</v>
      </c>
      <c r="S82" s="265" t="str">
        <f>IF('Council Own'!E111="A","A"," ")</f>
        <v xml:space="preserve"> </v>
      </c>
    </row>
    <row r="83" spans="1:22" x14ac:dyDescent="0.2">
      <c r="E83" s="489" t="str">
        <f>'Fun Patches'!C15</f>
        <v>&lt;LIST PATCH HERE&gt;</v>
      </c>
      <c r="F83" s="490"/>
      <c r="G83" s="265" t="str">
        <f>IF('Fun Patches'!E15="A","A"," ")</f>
        <v xml:space="preserve"> </v>
      </c>
      <c r="I83" s="255"/>
      <c r="J83" s="359" t="str">
        <f>'Council Own'!C16</f>
        <v>&lt;List Requirement Here&gt;</v>
      </c>
      <c r="K83" s="265" t="str">
        <f>IF('Council Own'!E16="A","A"," ")</f>
        <v xml:space="preserve"> </v>
      </c>
      <c r="M83" s="255"/>
      <c r="N83" s="359" t="str">
        <f>'Council Own'!C64</f>
        <v>&lt;List Requirement Here&gt;</v>
      </c>
      <c r="O83" s="265" t="str">
        <f>IF('Council Own'!E64="A","A"," ")</f>
        <v xml:space="preserve"> </v>
      </c>
      <c r="Q83" s="255"/>
      <c r="R83" s="359" t="str">
        <f>'Council Own'!C112</f>
        <v>&lt;List Requirement Here&gt;</v>
      </c>
      <c r="S83" s="265" t="str">
        <f>IF('Council Own'!E112="A","A"," ")</f>
        <v xml:space="preserve"> </v>
      </c>
    </row>
    <row r="84" spans="1:22" x14ac:dyDescent="0.2">
      <c r="E84" s="489" t="str">
        <f>'Fun Patches'!C16</f>
        <v>&lt;LIST PATCH HERE&gt;</v>
      </c>
      <c r="F84" s="490"/>
      <c r="G84" s="265" t="str">
        <f>IF('Fun Patches'!E16="A","A"," ")</f>
        <v xml:space="preserve"> </v>
      </c>
      <c r="I84" s="255"/>
      <c r="J84" s="359" t="str">
        <f>'Council Own'!C17</f>
        <v>&lt;List Requirement Here&gt;</v>
      </c>
      <c r="K84" s="265" t="str">
        <f>IF('Council Own'!E17="A","A"," ")</f>
        <v xml:space="preserve"> </v>
      </c>
      <c r="M84" s="255"/>
      <c r="N84" s="359" t="str">
        <f>'Council Own'!C65</f>
        <v>&lt;List Requirement Here&gt;</v>
      </c>
      <c r="O84" s="265" t="str">
        <f>IF('Council Own'!E65="A","A"," ")</f>
        <v xml:space="preserve"> </v>
      </c>
      <c r="Q84" s="255"/>
      <c r="R84" s="359" t="str">
        <f>'Council Own'!C113</f>
        <v>&lt;List Requirement Here&gt;</v>
      </c>
      <c r="S84" s="265" t="str">
        <f>IF('Council Own'!E113="A","A"," ")</f>
        <v xml:space="preserve"> </v>
      </c>
    </row>
    <row r="85" spans="1:22" x14ac:dyDescent="0.2">
      <c r="E85" s="511" t="str">
        <f>'Fun Patches'!C17</f>
        <v>&lt;LIST PATCH HERE&gt;</v>
      </c>
      <c r="F85" s="512"/>
      <c r="G85" s="258" t="str">
        <f>IF('Fun Patches'!E17="A","A"," ")</f>
        <v xml:space="preserve"> </v>
      </c>
      <c r="I85" s="255"/>
      <c r="J85" s="359" t="str">
        <f>'Council Own'!C18</f>
        <v>&lt;List Requirement Here&gt;</v>
      </c>
      <c r="K85" s="265" t="str">
        <f>IF('Council Own'!E18="A","A"," ")</f>
        <v xml:space="preserve"> </v>
      </c>
      <c r="M85" s="255"/>
      <c r="N85" s="359" t="str">
        <f>'Council Own'!C66</f>
        <v>&lt;List Requirement Here&gt;</v>
      </c>
      <c r="O85" s="265" t="str">
        <f>IF('Council Own'!E66="A","A"," ")</f>
        <v xml:space="preserve"> </v>
      </c>
      <c r="Q85" s="255"/>
      <c r="R85" s="359" t="str">
        <f>'Council Own'!C114</f>
        <v>&lt;List Requirement Here&gt;</v>
      </c>
      <c r="S85" s="265" t="str">
        <f>IF('Council Own'!E114="A","A"," ")</f>
        <v xml:space="preserve"> </v>
      </c>
    </row>
    <row r="86" spans="1:22" x14ac:dyDescent="0.2">
      <c r="A86" s="250"/>
      <c r="B86" s="251"/>
      <c r="C86" s="252"/>
      <c r="E86" s="489" t="str">
        <f>'Fun Patches'!C18</f>
        <v>&lt;LIST PATCH HERE&gt;</v>
      </c>
      <c r="F86" s="490"/>
      <c r="G86" s="265" t="str">
        <f>IF('Fun Patches'!E18="A","A"," ")</f>
        <v xml:space="preserve"> </v>
      </c>
      <c r="I86" s="255">
        <v>4</v>
      </c>
      <c r="J86" s="359" t="str">
        <f>'Council Own'!C19</f>
        <v>&lt;List Requirement Here&gt;</v>
      </c>
      <c r="K86" s="265" t="str">
        <f>IF('Council Own'!E19="A","A"," ")</f>
        <v xml:space="preserve"> </v>
      </c>
      <c r="M86" s="255">
        <v>4</v>
      </c>
      <c r="N86" s="359" t="str">
        <f>'Council Own'!C67</f>
        <v>&lt;List Requirement Here&gt;</v>
      </c>
      <c r="O86" s="265" t="str">
        <f>IF('Council Own'!E67="A","A"," ")</f>
        <v xml:space="preserve"> </v>
      </c>
      <c r="Q86" s="255">
        <v>4</v>
      </c>
      <c r="R86" s="359" t="str">
        <f>'Council Own'!C115</f>
        <v>&lt;List Requirement Here&gt;</v>
      </c>
      <c r="S86" s="265" t="str">
        <f>IF('Council Own'!E115="A","A"," ")</f>
        <v xml:space="preserve"> </v>
      </c>
    </row>
    <row r="87" spans="1:22" x14ac:dyDescent="0.2">
      <c r="E87" s="489" t="str">
        <f>'Fun Patches'!C19</f>
        <v>&lt;LIST PATCH HERE&gt;</v>
      </c>
      <c r="F87" s="490"/>
      <c r="G87" s="265" t="str">
        <f>IF('Fun Patches'!E19="A","A"," ")</f>
        <v xml:space="preserve"> </v>
      </c>
      <c r="I87" s="255"/>
      <c r="J87" s="359" t="str">
        <f>'Council Own'!C20</f>
        <v>&lt;List Requirement Here&gt;</v>
      </c>
      <c r="K87" s="265" t="str">
        <f>IF('Council Own'!E20="A","A"," ")</f>
        <v xml:space="preserve"> </v>
      </c>
      <c r="M87" s="255"/>
      <c r="N87" s="359" t="str">
        <f>'Council Own'!C68</f>
        <v>&lt;List Requirement Here&gt;</v>
      </c>
      <c r="O87" s="265" t="str">
        <f>IF('Council Own'!E68="A","A"," ")</f>
        <v xml:space="preserve"> </v>
      </c>
      <c r="Q87" s="255"/>
      <c r="R87" s="359" t="str">
        <f>'Council Own'!C116</f>
        <v>&lt;List Requirement Here&gt;</v>
      </c>
      <c r="S87" s="265" t="str">
        <f>IF('Council Own'!E116="A","A"," ")</f>
        <v xml:space="preserve"> </v>
      </c>
    </row>
    <row r="88" spans="1:22" x14ac:dyDescent="0.2">
      <c r="E88" s="489" t="str">
        <f>'Fun Patches'!C20</f>
        <v>&lt;LIST PATCH HERE&gt;</v>
      </c>
      <c r="F88" s="490"/>
      <c r="G88" s="265" t="str">
        <f>IF('Fun Patches'!E20="A","A"," ")</f>
        <v xml:space="preserve"> </v>
      </c>
      <c r="I88" s="255"/>
      <c r="J88" s="359" t="str">
        <f>'Council Own'!C21</f>
        <v>&lt;List Requirement Here&gt;</v>
      </c>
      <c r="K88" s="265" t="str">
        <f>IF('Council Own'!E21="A","A"," ")</f>
        <v xml:space="preserve"> </v>
      </c>
      <c r="M88" s="255"/>
      <c r="N88" s="359" t="str">
        <f>'Council Own'!C69</f>
        <v>&lt;List Requirement Here&gt;</v>
      </c>
      <c r="O88" s="265" t="str">
        <f>IF('Council Own'!E69="A","A"," ")</f>
        <v xml:space="preserve"> </v>
      </c>
      <c r="Q88" s="255"/>
      <c r="R88" s="359" t="str">
        <f>'Council Own'!C117</f>
        <v>&lt;List Requirement Here&gt;</v>
      </c>
      <c r="S88" s="265" t="str">
        <f>IF('Council Own'!E117="A","A"," ")</f>
        <v xml:space="preserve"> </v>
      </c>
    </row>
    <row r="89" spans="1:22" x14ac:dyDescent="0.2">
      <c r="E89" s="489" t="str">
        <f>'Fun Patches'!C21</f>
        <v>&lt;LIST PATCH HERE&gt;</v>
      </c>
      <c r="F89" s="490"/>
      <c r="G89" s="265" t="str">
        <f>IF('Fun Patches'!E21="A","A"," ")</f>
        <v xml:space="preserve"> </v>
      </c>
      <c r="I89" s="255"/>
      <c r="J89" s="359" t="str">
        <f>'Council Own'!C22</f>
        <v>&lt;List Requirement Here&gt;</v>
      </c>
      <c r="K89" s="265" t="str">
        <f>IF('Council Own'!E22="A","A"," ")</f>
        <v xml:space="preserve"> </v>
      </c>
      <c r="M89" s="255"/>
      <c r="N89" s="359" t="str">
        <f>'Council Own'!C70</f>
        <v>&lt;List Requirement Here&gt;</v>
      </c>
      <c r="O89" s="265" t="str">
        <f>IF('Council Own'!E70="A","A"," ")</f>
        <v xml:space="preserve"> </v>
      </c>
      <c r="Q89" s="255"/>
      <c r="R89" s="359" t="str">
        <f>'Council Own'!C118</f>
        <v>&lt;List Requirement Here&gt;</v>
      </c>
      <c r="S89" s="265" t="str">
        <f>IF('Council Own'!E118="A","A"," ")</f>
        <v xml:space="preserve"> </v>
      </c>
    </row>
    <row r="90" spans="1:22" x14ac:dyDescent="0.2">
      <c r="E90" s="489" t="str">
        <f>'Fun Patches'!C22</f>
        <v>&lt;LIST PATCH HERE&gt;</v>
      </c>
      <c r="F90" s="490"/>
      <c r="G90" s="265" t="str">
        <f>IF('Fun Patches'!E22="A","A"," ")</f>
        <v xml:space="preserve"> </v>
      </c>
      <c r="I90" s="255">
        <v>5</v>
      </c>
      <c r="J90" s="359" t="str">
        <f>'Council Own'!C23</f>
        <v>&lt;List Requirement Here&gt;</v>
      </c>
      <c r="K90" s="265" t="str">
        <f>IF('Council Own'!E23="A","A"," ")</f>
        <v xml:space="preserve"> </v>
      </c>
      <c r="M90" s="255">
        <v>5</v>
      </c>
      <c r="N90" s="359" t="str">
        <f>'Council Own'!C71</f>
        <v>&lt;List Requirement Here&gt;</v>
      </c>
      <c r="O90" s="265" t="str">
        <f>IF('Council Own'!E71="A","A"," ")</f>
        <v xml:space="preserve"> </v>
      </c>
      <c r="Q90" s="255">
        <v>5</v>
      </c>
      <c r="R90" s="359" t="str">
        <f>'Council Own'!C119</f>
        <v>&lt;List Requirement Here&gt;</v>
      </c>
      <c r="S90" s="265" t="str">
        <f>IF('Council Own'!E119="A","A"," ")</f>
        <v xml:space="preserve"> </v>
      </c>
    </row>
    <row r="91" spans="1:22" x14ac:dyDescent="0.2">
      <c r="E91" s="489" t="str">
        <f>'Fun Patches'!C23</f>
        <v>&lt;LIST PATCH HERE&gt;</v>
      </c>
      <c r="F91" s="490"/>
      <c r="G91" s="265" t="str">
        <f>IF('Fun Patches'!E23="A","A"," ")</f>
        <v xml:space="preserve"> </v>
      </c>
      <c r="I91" s="255"/>
      <c r="J91" s="359" t="str">
        <f>'Council Own'!C24</f>
        <v>&lt;List Requirement Here&gt;</v>
      </c>
      <c r="K91" s="265" t="str">
        <f>IF('Council Own'!E24="A","A"," ")</f>
        <v xml:space="preserve"> </v>
      </c>
      <c r="M91" s="255"/>
      <c r="N91" s="359" t="str">
        <f>'Council Own'!C72</f>
        <v>&lt;List Requirement Here&gt;</v>
      </c>
      <c r="O91" s="265" t="str">
        <f>IF('Council Own'!E72="A","A"," ")</f>
        <v xml:space="preserve"> </v>
      </c>
      <c r="Q91" s="255"/>
      <c r="R91" s="359" t="str">
        <f>'Council Own'!C120</f>
        <v>&lt;List Requirement Here&gt;</v>
      </c>
      <c r="S91" s="265" t="str">
        <f>IF('Council Own'!E120="A","A"," ")</f>
        <v xml:space="preserve"> </v>
      </c>
    </row>
    <row r="92" spans="1:22" x14ac:dyDescent="0.2">
      <c r="E92" s="489" t="str">
        <f>'Fun Patches'!C24</f>
        <v>&lt;LIST PATCH HERE&gt;</v>
      </c>
      <c r="F92" s="490"/>
      <c r="G92" s="265" t="str">
        <f>IF('Fun Patches'!E24="A","A"," ")</f>
        <v xml:space="preserve"> </v>
      </c>
      <c r="I92" s="255"/>
      <c r="J92" s="359" t="str">
        <f>'Council Own'!C25</f>
        <v>&lt;List Requirement Here&gt;</v>
      </c>
      <c r="K92" s="265" t="str">
        <f>IF('Council Own'!E25="A","A"," ")</f>
        <v xml:space="preserve"> </v>
      </c>
      <c r="M92" s="255"/>
      <c r="N92" s="359" t="str">
        <f>'Council Own'!C73</f>
        <v>&lt;List Requirement Here&gt;</v>
      </c>
      <c r="O92" s="265" t="str">
        <f>IF('Council Own'!E73="A","A"," ")</f>
        <v xml:space="preserve"> </v>
      </c>
      <c r="Q92" s="255"/>
      <c r="R92" s="359" t="str">
        <f>'Council Own'!C121</f>
        <v>&lt;List Requirement Here&gt;</v>
      </c>
      <c r="S92" s="265" t="str">
        <f>IF('Council Own'!E121="A","A"," ")</f>
        <v xml:space="preserve"> </v>
      </c>
    </row>
    <row r="93" spans="1:22" x14ac:dyDescent="0.2">
      <c r="E93" s="489" t="str">
        <f>'Fun Patches'!C25</f>
        <v>&lt;LIST PATCH HERE&gt;</v>
      </c>
      <c r="F93" s="490"/>
      <c r="G93" s="265" t="str">
        <f>IF('Fun Patches'!E25="A","A"," ")</f>
        <v xml:space="preserve"> </v>
      </c>
      <c r="I93" s="255"/>
      <c r="J93" s="359" t="str">
        <f>'Council Own'!C26</f>
        <v>&lt;List Requirement Here&gt;</v>
      </c>
      <c r="K93" s="265" t="str">
        <f>IF('Council Own'!E26="A","A"," ")</f>
        <v xml:space="preserve"> </v>
      </c>
      <c r="M93" s="255"/>
      <c r="N93" s="359" t="str">
        <f>'Council Own'!C74</f>
        <v>&lt;List Requirement Here&gt;</v>
      </c>
      <c r="O93" s="265" t="str">
        <f>IF('Council Own'!E68="A","A"," ")</f>
        <v xml:space="preserve"> </v>
      </c>
      <c r="Q93" s="255"/>
      <c r="R93" s="359" t="str">
        <f>'Council Own'!C122</f>
        <v>&lt;List Requirement Here&gt;</v>
      </c>
      <c r="S93" s="265" t="str">
        <f>IF('Council Own'!E122="A","A"," ")</f>
        <v xml:space="preserve"> </v>
      </c>
    </row>
    <row r="94" spans="1:22" x14ac:dyDescent="0.2">
      <c r="E94" s="489" t="str">
        <f>'Fun Patches'!C26</f>
        <v>&lt;LIST PATCH HERE&gt;</v>
      </c>
      <c r="F94" s="490"/>
      <c r="G94" s="265" t="str">
        <f>IF('Fun Patches'!E26="A","A"," ")</f>
        <v xml:space="preserve"> </v>
      </c>
      <c r="I94" s="266" t="str">
        <f>'Council Own'!B30</f>
        <v>&lt;&lt;List Badge Here&gt;&gt;</v>
      </c>
      <c r="J94" s="266"/>
      <c r="K94" s="266"/>
      <c r="M94" s="266" t="str">
        <f>'Council Own'!B78</f>
        <v>&lt;&lt;List Badge Here&gt;&gt;</v>
      </c>
      <c r="N94" s="266"/>
      <c r="O94" s="266"/>
      <c r="Q94" s="266" t="str">
        <f>'Council Own'!B126</f>
        <v>&lt;&lt;List Badge Here&gt;&gt;</v>
      </c>
      <c r="R94" s="266"/>
      <c r="S94" s="266"/>
    </row>
    <row r="95" spans="1:22" x14ac:dyDescent="0.2">
      <c r="E95" s="489" t="str">
        <f>'Fun Patches'!C27</f>
        <v>&lt;LIST PATCH HERE&gt;</v>
      </c>
      <c r="F95" s="490"/>
      <c r="G95" s="265" t="str">
        <f>IF('Fun Patches'!E27="A","A"," ")</f>
        <v xml:space="preserve"> </v>
      </c>
      <c r="I95" s="255">
        <v>1</v>
      </c>
      <c r="J95" s="359" t="str">
        <f>'Council Own'!C31</f>
        <v>&lt;List Requirement Here&gt;</v>
      </c>
      <c r="K95" s="265" t="str">
        <f>IF('Council Own'!E31="A","A"," ")</f>
        <v xml:space="preserve"> </v>
      </c>
      <c r="M95" s="255">
        <v>1</v>
      </c>
      <c r="N95" s="359" t="str">
        <f>'Council Own'!C79</f>
        <v>&lt;List Requirement Here&gt;</v>
      </c>
      <c r="O95" s="265" t="str">
        <f>IF('Council Own'!E79="A","A"," ")</f>
        <v xml:space="preserve"> </v>
      </c>
      <c r="Q95" s="255">
        <v>1</v>
      </c>
      <c r="R95" s="359" t="str">
        <f>'Council Own'!C127</f>
        <v>&lt;List Requirement Here&gt;</v>
      </c>
      <c r="S95" s="265" t="str">
        <f>IF('Council Own'!E127="A","A"," ")</f>
        <v xml:space="preserve"> </v>
      </c>
    </row>
    <row r="96" spans="1:22" x14ac:dyDescent="0.2">
      <c r="E96" s="489" t="str">
        <f>'Fun Patches'!C28</f>
        <v>&lt;LIST PATCH HERE&gt;</v>
      </c>
      <c r="F96" s="490"/>
      <c r="G96" s="265" t="str">
        <f>IF('Fun Patches'!E28="A","A"," ")</f>
        <v xml:space="preserve"> </v>
      </c>
      <c r="I96" s="255"/>
      <c r="J96" s="359" t="str">
        <f>'Council Own'!C32</f>
        <v>&lt;List Requirement Here&gt;</v>
      </c>
      <c r="K96" s="265" t="str">
        <f>IF('Council Own'!E32="A","A"," ")</f>
        <v xml:space="preserve"> </v>
      </c>
      <c r="M96" s="255"/>
      <c r="N96" s="359" t="str">
        <f>'Council Own'!C80</f>
        <v>&lt;List Requirement Here&gt;</v>
      </c>
      <c r="O96" s="265" t="str">
        <f>IF('Council Own'!E80="A","A"," ")</f>
        <v xml:space="preserve"> </v>
      </c>
      <c r="Q96" s="255"/>
      <c r="R96" s="359" t="str">
        <f>'Council Own'!C128</f>
        <v>&lt;List Requirement Here&gt;</v>
      </c>
      <c r="S96" s="265" t="str">
        <f>IF('Council Own'!E128="A","A"," ")</f>
        <v xml:space="preserve"> </v>
      </c>
      <c r="U96" s="253"/>
      <c r="V96" s="253"/>
    </row>
    <row r="97" spans="1:23" x14ac:dyDescent="0.2">
      <c r="E97" s="489" t="str">
        <f>'Fun Patches'!C29</f>
        <v>&lt;LIST PATCH HERE&gt;</v>
      </c>
      <c r="F97" s="490"/>
      <c r="G97" s="265" t="str">
        <f>IF('Fun Patches'!E29="A","A"," ")</f>
        <v xml:space="preserve"> </v>
      </c>
      <c r="I97" s="255"/>
      <c r="J97" s="359" t="str">
        <f>'Council Own'!C33</f>
        <v>&lt;List Requirement Here&gt;</v>
      </c>
      <c r="K97" s="265" t="str">
        <f>IF('Council Own'!E33="A","A"," ")</f>
        <v xml:space="preserve"> </v>
      </c>
      <c r="M97" s="255"/>
      <c r="N97" s="359" t="str">
        <f>'Council Own'!C81</f>
        <v>&lt;List Requirement Here&gt;</v>
      </c>
      <c r="O97" s="265" t="str">
        <f>IF('Council Own'!E81="A","A"," ")</f>
        <v xml:space="preserve"> </v>
      </c>
      <c r="Q97" s="255"/>
      <c r="R97" s="359" t="str">
        <f>'Council Own'!C129</f>
        <v>&lt;List Requirement Here&gt;</v>
      </c>
      <c r="S97" s="265" t="str">
        <f>IF('Council Own'!E129="A","A"," ")</f>
        <v xml:space="preserve"> </v>
      </c>
      <c r="U97" s="253"/>
      <c r="V97" s="253"/>
    </row>
    <row r="98" spans="1:23" x14ac:dyDescent="0.2">
      <c r="A98" s="502" t="s">
        <v>78</v>
      </c>
      <c r="B98" s="531"/>
      <c r="C98" s="531"/>
      <c r="E98" s="489" t="str">
        <f>'Fun Patches'!C30</f>
        <v>&lt;LIST PATCH HERE&gt;</v>
      </c>
      <c r="F98" s="490"/>
      <c r="G98" s="265" t="str">
        <f>IF('Fun Patches'!E30="A","A"," ")</f>
        <v xml:space="preserve"> </v>
      </c>
      <c r="I98" s="255"/>
      <c r="J98" s="359" t="str">
        <f>'Council Own'!C34</f>
        <v>&lt;List Requirement Here&gt;</v>
      </c>
      <c r="K98" s="265" t="str">
        <f>IF('Council Own'!E34="A","A"," ")</f>
        <v xml:space="preserve"> </v>
      </c>
      <c r="M98" s="255"/>
      <c r="N98" s="359" t="str">
        <f>'Council Own'!C82</f>
        <v>&lt;List Requirement Here&gt;</v>
      </c>
      <c r="O98" s="265" t="str">
        <f>IF('Council Own'!E82="A","A"," ")</f>
        <v xml:space="preserve"> </v>
      </c>
      <c r="Q98" s="255"/>
      <c r="R98" s="359" t="str">
        <f>'Council Own'!C130</f>
        <v>&lt;List Requirement Here&gt;</v>
      </c>
      <c r="S98" s="265" t="str">
        <f>IF('Council Own'!E130="A","A"," ")</f>
        <v xml:space="preserve"> </v>
      </c>
      <c r="U98" s="253"/>
      <c r="V98" s="253"/>
    </row>
    <row r="99" spans="1:23" ht="14.25" customHeight="1" x14ac:dyDescent="0.2">
      <c r="A99" s="499" t="s">
        <v>75</v>
      </c>
      <c r="B99" s="500"/>
      <c r="C99" s="501"/>
      <c r="E99" s="489" t="str">
        <f>'Fun Patches'!C31</f>
        <v>&lt;LIST PATCH HERE&gt;</v>
      </c>
      <c r="F99" s="490"/>
      <c r="G99" s="265" t="str">
        <f>IF('Fun Patches'!E31="A","A"," ")</f>
        <v xml:space="preserve"> </v>
      </c>
      <c r="I99" s="255">
        <v>2</v>
      </c>
      <c r="J99" s="359" t="str">
        <f>'Council Own'!C35</f>
        <v>&lt;List Requirement Here&gt;</v>
      </c>
      <c r="K99" s="265" t="str">
        <f>IF('Council Own'!E35="A","A"," ")</f>
        <v xml:space="preserve"> </v>
      </c>
      <c r="M99" s="255">
        <v>2</v>
      </c>
      <c r="N99" s="359" t="str">
        <f>'Council Own'!C83</f>
        <v>&lt;List Requirement Here&gt;</v>
      </c>
      <c r="O99" s="265" t="str">
        <f>IF('Council Own'!E83="A","A"," ")</f>
        <v xml:space="preserve"> </v>
      </c>
      <c r="Q99" s="255">
        <v>2</v>
      </c>
      <c r="R99" s="359" t="str">
        <f>'Council Own'!C131</f>
        <v>&lt;List Requirement Here&gt;</v>
      </c>
      <c r="S99" s="265" t="str">
        <f>IF('Council Own'!E131="A","A"," ")</f>
        <v xml:space="preserve"> </v>
      </c>
      <c r="U99" s="253"/>
      <c r="V99" s="253"/>
    </row>
    <row r="100" spans="1:23" x14ac:dyDescent="0.2">
      <c r="A100" s="499" t="s">
        <v>76</v>
      </c>
      <c r="B100" s="500"/>
      <c r="C100" s="501"/>
      <c r="E100" s="489" t="str">
        <f>'Fun Patches'!C32</f>
        <v>&lt;LIST PATCH HERE&gt;</v>
      </c>
      <c r="F100" s="490"/>
      <c r="G100" s="265" t="str">
        <f>IF('Fun Patches'!E32="A","A"," ")</f>
        <v xml:space="preserve"> </v>
      </c>
      <c r="I100" s="255"/>
      <c r="J100" s="359" t="str">
        <f>'Council Own'!C36</f>
        <v>&lt;List Requirement Here&gt;</v>
      </c>
      <c r="K100" s="265" t="str">
        <f>IF('Council Own'!E36="A","A"," ")</f>
        <v xml:space="preserve"> </v>
      </c>
      <c r="M100" s="255"/>
      <c r="N100" s="359" t="str">
        <f>'Council Own'!C84</f>
        <v>&lt;List Requirement Here&gt;</v>
      </c>
      <c r="O100" s="265" t="str">
        <f>IF('Council Own'!E84="A","A"," ")</f>
        <v xml:space="preserve"> </v>
      </c>
      <c r="Q100" s="255"/>
      <c r="R100" s="359" t="str">
        <f>'Council Own'!C132</f>
        <v>&lt;List Requirement Here&gt;</v>
      </c>
      <c r="S100" s="265" t="str">
        <f>IF('Council Own'!E132="A","A"," ")</f>
        <v xml:space="preserve"> </v>
      </c>
      <c r="U100" s="352"/>
      <c r="V100" s="353"/>
      <c r="W100" s="356"/>
    </row>
    <row r="101" spans="1:23" x14ac:dyDescent="0.2">
      <c r="A101" s="486" t="s">
        <v>77</v>
      </c>
      <c r="B101" s="487"/>
      <c r="C101" s="488"/>
      <c r="E101" s="489" t="str">
        <f>'Fun Patches'!C33</f>
        <v>&lt;LIST PATCH HERE&gt;</v>
      </c>
      <c r="F101" s="490"/>
      <c r="G101" s="265" t="str">
        <f>IF('Fun Patches'!E33="A","A"," ")</f>
        <v xml:space="preserve"> </v>
      </c>
      <c r="I101" s="255"/>
      <c r="J101" s="359" t="str">
        <f>'Council Own'!C37</f>
        <v>&lt;List Requirement Here&gt;</v>
      </c>
      <c r="K101" s="265" t="str">
        <f>IF('Council Own'!E37="A","A"," ")</f>
        <v xml:space="preserve"> </v>
      </c>
      <c r="M101" s="255"/>
      <c r="N101" s="359" t="str">
        <f>'Council Own'!C85</f>
        <v>&lt;List Requirement Here&gt;</v>
      </c>
      <c r="O101" s="265" t="str">
        <f>IF('Council Own'!E85="A","A"," ")</f>
        <v xml:space="preserve"> </v>
      </c>
      <c r="Q101" s="255"/>
      <c r="R101" s="359" t="str">
        <f>'Council Own'!C133</f>
        <v>&lt;List Requirement Here&gt;</v>
      </c>
      <c r="S101" s="265" t="str">
        <f>IF('Council Own'!E133="A","A"," ")</f>
        <v xml:space="preserve"> </v>
      </c>
      <c r="U101" s="253"/>
      <c r="V101" s="253"/>
    </row>
    <row r="102" spans="1:23" x14ac:dyDescent="0.2">
      <c r="E102" s="489" t="str">
        <f>'Fun Patches'!C34</f>
        <v>&lt;LIST PATCH HERE&gt;</v>
      </c>
      <c r="F102" s="490"/>
      <c r="G102" s="265" t="str">
        <f>IF('Fun Patches'!E34="A","A"," ")</f>
        <v xml:space="preserve"> </v>
      </c>
      <c r="I102" s="255"/>
      <c r="J102" s="359" t="str">
        <f>'Council Own'!C38</f>
        <v>&lt;List Requirement Here&gt;</v>
      </c>
      <c r="K102" s="265" t="str">
        <f>IF('Council Own'!E38="A","A"," ")</f>
        <v xml:space="preserve"> </v>
      </c>
      <c r="M102" s="255"/>
      <c r="N102" s="359" t="str">
        <f>'Council Own'!C86</f>
        <v>&lt;List Requirement Here&gt;</v>
      </c>
      <c r="O102" s="265" t="str">
        <f>IF('Council Own'!E86="A","A"," ")</f>
        <v xml:space="preserve"> </v>
      </c>
      <c r="Q102" s="255"/>
      <c r="R102" s="359" t="str">
        <f>'Council Own'!C134</f>
        <v>&lt;List Requirement Here&gt;</v>
      </c>
      <c r="S102" s="265" t="str">
        <f>IF('Council Own'!E134="A","A"," ")</f>
        <v xml:space="preserve"> </v>
      </c>
      <c r="U102" s="253"/>
      <c r="V102" s="253"/>
    </row>
    <row r="103" spans="1:23" x14ac:dyDescent="0.2">
      <c r="E103" s="489" t="str">
        <f>'Fun Patches'!C35</f>
        <v>&lt;LIST PATCH HERE&gt;</v>
      </c>
      <c r="F103" s="490"/>
      <c r="G103" s="265" t="str">
        <f>IF('Fun Patches'!E35="A","A"," ")</f>
        <v xml:space="preserve"> </v>
      </c>
      <c r="I103" s="255">
        <v>3</v>
      </c>
      <c r="J103" s="359" t="str">
        <f>'Council Own'!C39</f>
        <v>&lt;List Requirement Here&gt;</v>
      </c>
      <c r="K103" s="265" t="str">
        <f>IF('Council Own'!E39="A","A"," ")</f>
        <v xml:space="preserve"> </v>
      </c>
      <c r="M103" s="255">
        <v>3</v>
      </c>
      <c r="N103" s="359" t="str">
        <f>'Council Own'!C87</f>
        <v>&lt;List Requirement Here&gt;</v>
      </c>
      <c r="O103" s="265" t="str">
        <f>IF('Council Own'!E87="A","A"," ")</f>
        <v xml:space="preserve"> </v>
      </c>
      <c r="Q103" s="255">
        <v>3</v>
      </c>
      <c r="R103" s="359" t="str">
        <f>'Council Own'!C135</f>
        <v>&lt;List Requirement Here&gt;</v>
      </c>
      <c r="S103" s="265" t="str">
        <f>IF('Council Own'!E135="A","A"," ")</f>
        <v xml:space="preserve"> </v>
      </c>
      <c r="U103" s="253"/>
      <c r="V103" s="253"/>
    </row>
    <row r="104" spans="1:23" x14ac:dyDescent="0.2">
      <c r="E104" s="489" t="str">
        <f>'Fun Patches'!C36</f>
        <v>&lt;LIST PATCH HERE&gt;</v>
      </c>
      <c r="F104" s="490"/>
      <c r="G104" s="265" t="str">
        <f>IF('Fun Patches'!E36="A","A"," ")</f>
        <v xml:space="preserve"> </v>
      </c>
      <c r="I104" s="255"/>
      <c r="J104" s="359" t="str">
        <f>'Council Own'!C40</f>
        <v>&lt;List Requirement Here&gt;</v>
      </c>
      <c r="K104" s="265" t="str">
        <f>IF('Council Own'!E40="A","A"," ")</f>
        <v xml:space="preserve"> </v>
      </c>
      <c r="M104" s="255"/>
      <c r="N104" s="359" t="str">
        <f>'Council Own'!C88</f>
        <v>&lt;List Requirement Here&gt;</v>
      </c>
      <c r="O104" s="265" t="str">
        <f>IF('Council Own'!E88="A","A"," ")</f>
        <v xml:space="preserve"> </v>
      </c>
      <c r="Q104" s="255"/>
      <c r="R104" s="359" t="str">
        <f>'Council Own'!C136</f>
        <v>&lt;List Requirement Here&gt;</v>
      </c>
      <c r="S104" s="265" t="str">
        <f>IF('Council Own'!E136="A","A"," ")</f>
        <v xml:space="preserve"> </v>
      </c>
      <c r="U104" s="253"/>
      <c r="V104" s="253"/>
    </row>
    <row r="105" spans="1:23" x14ac:dyDescent="0.2">
      <c r="E105" s="489" t="str">
        <f>'Fun Patches'!C37</f>
        <v>&lt;LIST PATCH HERE&gt;</v>
      </c>
      <c r="F105" s="490"/>
      <c r="G105" s="265" t="str">
        <f>IF('Fun Patches'!E37="A","A"," ")</f>
        <v xml:space="preserve"> </v>
      </c>
      <c r="I105" s="255"/>
      <c r="J105" s="359" t="str">
        <f>'Council Own'!C41</f>
        <v>&lt;List Requirement Here&gt;</v>
      </c>
      <c r="K105" s="265" t="str">
        <f>IF('Council Own'!E41="A","A"," ")</f>
        <v xml:space="preserve"> </v>
      </c>
      <c r="M105" s="255"/>
      <c r="N105" s="359" t="str">
        <f>'Council Own'!C89</f>
        <v>&lt;List Requirement Here&gt;</v>
      </c>
      <c r="O105" s="265" t="str">
        <f>IF('Council Own'!E89="A","A"," ")</f>
        <v xml:space="preserve"> </v>
      </c>
      <c r="Q105" s="255"/>
      <c r="R105" s="359" t="str">
        <f>'Council Own'!C137</f>
        <v>&lt;List Requirement Here&gt;</v>
      </c>
      <c r="S105" s="265" t="str">
        <f>IF('Council Own'!E137="A","A"," ")</f>
        <v xml:space="preserve"> </v>
      </c>
      <c r="U105" s="253"/>
      <c r="V105" s="253"/>
    </row>
    <row r="106" spans="1:23" x14ac:dyDescent="0.2">
      <c r="E106" s="489" t="str">
        <f>'Fun Patches'!C38</f>
        <v>&lt;LIST PATCH HERE&gt;</v>
      </c>
      <c r="F106" s="490"/>
      <c r="G106" s="265" t="str">
        <f>IF('Fun Patches'!E38="A","A"," ")</f>
        <v xml:space="preserve"> </v>
      </c>
      <c r="I106" s="255"/>
      <c r="J106" s="359" t="str">
        <f>'Council Own'!C42</f>
        <v>&lt;List Requirement Here&gt;</v>
      </c>
      <c r="K106" s="265" t="str">
        <f>IF('Council Own'!E42="A","A"," ")</f>
        <v xml:space="preserve"> </v>
      </c>
      <c r="M106" s="255"/>
      <c r="N106" s="359" t="str">
        <f>'Council Own'!C90</f>
        <v>&lt;List Requirement Here&gt;</v>
      </c>
      <c r="O106" s="265" t="str">
        <f>IF('Council Own'!E90="A","A"," ")</f>
        <v xml:space="preserve"> </v>
      </c>
      <c r="Q106" s="255"/>
      <c r="R106" s="359" t="str">
        <f>'Council Own'!C138</f>
        <v>&lt;List Requirement Here&gt;</v>
      </c>
      <c r="S106" s="265" t="str">
        <f>IF('Council Own'!E138="A","A"," ")</f>
        <v xml:space="preserve"> </v>
      </c>
      <c r="U106" s="253"/>
      <c r="V106" s="253"/>
    </row>
    <row r="107" spans="1:23" x14ac:dyDescent="0.2">
      <c r="E107" s="292"/>
      <c r="F107" s="271"/>
      <c r="G107" s="356"/>
      <c r="I107" s="255">
        <v>4</v>
      </c>
      <c r="J107" s="359" t="str">
        <f>'Council Own'!C43</f>
        <v>&lt;List Requirement Here&gt;</v>
      </c>
      <c r="K107" s="265" t="str">
        <f>IF('Council Own'!E43="A","A"," ")</f>
        <v xml:space="preserve"> </v>
      </c>
      <c r="M107" s="255">
        <v>4</v>
      </c>
      <c r="N107" s="359" t="str">
        <f>'Council Own'!C91</f>
        <v>&lt;List Requirement Here&gt;</v>
      </c>
      <c r="O107" s="265" t="str">
        <f>IF('Council Own'!E91="A","A"," ")</f>
        <v xml:space="preserve"> </v>
      </c>
      <c r="Q107" s="255">
        <v>4</v>
      </c>
      <c r="R107" s="359" t="str">
        <f>'Council Own'!C139</f>
        <v>&lt;List Requirement Here&gt;</v>
      </c>
      <c r="S107" s="265" t="str">
        <f>IF('Council Own'!E139="A","A"," ")</f>
        <v xml:space="preserve"> </v>
      </c>
      <c r="U107" s="253"/>
      <c r="V107" s="253"/>
    </row>
    <row r="108" spans="1:23" x14ac:dyDescent="0.2">
      <c r="I108" s="255"/>
      <c r="J108" s="359" t="str">
        <f>'Council Own'!C44</f>
        <v>&lt;List Requirement Here&gt;</v>
      </c>
      <c r="K108" s="265" t="str">
        <f>IF('Council Own'!E44="A","A"," ")</f>
        <v xml:space="preserve"> </v>
      </c>
      <c r="M108" s="255"/>
      <c r="N108" s="359" t="str">
        <f>'Council Own'!C92</f>
        <v>&lt;List Requirement Here&gt;</v>
      </c>
      <c r="O108" s="265" t="str">
        <f>IF('Council Own'!E92="A","A"," ")</f>
        <v xml:space="preserve"> </v>
      </c>
      <c r="Q108" s="255"/>
      <c r="R108" s="359" t="str">
        <f>'Council Own'!C140</f>
        <v>&lt;List Requirement Here&gt;</v>
      </c>
      <c r="S108" s="265" t="str">
        <f>IF('Council Own'!E140="A","A"," ")</f>
        <v xml:space="preserve"> </v>
      </c>
      <c r="U108" s="253"/>
      <c r="V108" s="253"/>
    </row>
    <row r="109" spans="1:23" x14ac:dyDescent="0.2">
      <c r="I109" s="255"/>
      <c r="J109" s="359" t="str">
        <f>'Council Own'!C45</f>
        <v>&lt;List Requirement Here&gt;</v>
      </c>
      <c r="K109" s="265" t="str">
        <f>IF('Council Own'!E45="A","A"," ")</f>
        <v xml:space="preserve"> </v>
      </c>
      <c r="M109" s="255"/>
      <c r="N109" s="359" t="str">
        <f>'Council Own'!C93</f>
        <v>&lt;List Requirement Here&gt;</v>
      </c>
      <c r="O109" s="265" t="str">
        <f>IF('Council Own'!E93="A","A"," ")</f>
        <v xml:space="preserve"> </v>
      </c>
      <c r="Q109" s="255"/>
      <c r="R109" s="359" t="str">
        <f>'Council Own'!C141</f>
        <v>&lt;List Requirement Here&gt;</v>
      </c>
      <c r="S109" s="265" t="str">
        <f>IF('Council Own'!E141="A","A"," ")</f>
        <v xml:space="preserve"> </v>
      </c>
      <c r="U109" s="253"/>
      <c r="V109" s="253"/>
    </row>
    <row r="110" spans="1:23" x14ac:dyDescent="0.2">
      <c r="I110" s="255"/>
      <c r="J110" s="359" t="str">
        <f>'Council Own'!C46</f>
        <v>&lt;List Requirement Here&gt;</v>
      </c>
      <c r="K110" s="265" t="str">
        <f>IF('Council Own'!E46="A","A"," ")</f>
        <v xml:space="preserve"> </v>
      </c>
      <c r="M110" s="255"/>
      <c r="N110" s="359" t="str">
        <f>'Council Own'!C94</f>
        <v>&lt;List Requirement Here&gt;</v>
      </c>
      <c r="O110" s="265" t="str">
        <f>IF('Council Own'!E94="A","A"," ")</f>
        <v xml:space="preserve"> </v>
      </c>
      <c r="Q110" s="255"/>
      <c r="R110" s="359" t="str">
        <f>'Council Own'!C142</f>
        <v>&lt;List Requirement Here&gt;</v>
      </c>
      <c r="S110" s="265" t="str">
        <f>IF('Council Own'!E142="A","A"," ")</f>
        <v xml:space="preserve"> </v>
      </c>
      <c r="U110" s="253"/>
      <c r="V110" s="253"/>
    </row>
    <row r="111" spans="1:23" x14ac:dyDescent="0.2">
      <c r="I111" s="255">
        <v>5</v>
      </c>
      <c r="J111" s="359" t="str">
        <f>'Council Own'!C47</f>
        <v>&lt;List Requirement Here&gt;</v>
      </c>
      <c r="K111" s="265" t="str">
        <f>IF('Council Own'!E47="A","A"," ")</f>
        <v xml:space="preserve"> </v>
      </c>
      <c r="M111" s="255">
        <v>5</v>
      </c>
      <c r="N111" s="359" t="str">
        <f>'Council Own'!C95</f>
        <v>&lt;List Requirement Here&gt;</v>
      </c>
      <c r="O111" s="265" t="str">
        <f>IF('Council Own'!E95="A","A"," ")</f>
        <v xml:space="preserve"> </v>
      </c>
      <c r="Q111" s="255">
        <v>5</v>
      </c>
      <c r="R111" s="359" t="str">
        <f>'Council Own'!C143</f>
        <v>&lt;List Requirement Here&gt;</v>
      </c>
      <c r="S111" s="265" t="str">
        <f>IF('Council Own'!E143="A","A"," ")</f>
        <v xml:space="preserve"> </v>
      </c>
      <c r="U111" s="353"/>
      <c r="V111" s="353"/>
      <c r="W111" s="356"/>
    </row>
    <row r="112" spans="1:23" x14ac:dyDescent="0.2">
      <c r="I112" s="255"/>
      <c r="J112" s="359" t="str">
        <f>'Council Own'!C48</f>
        <v>&lt;List Requirement Here&gt;</v>
      </c>
      <c r="K112" s="265" t="str">
        <f>IF('Council Own'!E48="A","A"," ")</f>
        <v xml:space="preserve"> </v>
      </c>
      <c r="M112" s="255"/>
      <c r="N112" s="359" t="str">
        <f>'Council Own'!C96</f>
        <v>&lt;List Requirement Here&gt;</v>
      </c>
      <c r="O112" s="265" t="str">
        <f>IF('Council Own'!E96="A","A"," ")</f>
        <v xml:space="preserve"> </v>
      </c>
      <c r="Q112" s="255"/>
      <c r="R112" s="359" t="str">
        <f>'Council Own'!C144</f>
        <v>&lt;List Requirement Here&gt;</v>
      </c>
      <c r="S112" s="265" t="str">
        <f>IF('Council Own'!E144="A","A"," ")</f>
        <v xml:space="preserve"> </v>
      </c>
      <c r="U112" s="253"/>
      <c r="V112" s="253"/>
    </row>
    <row r="113" spans="9:22" x14ac:dyDescent="0.2">
      <c r="I113" s="255"/>
      <c r="J113" s="359" t="str">
        <f>'Council Own'!C49</f>
        <v>&lt;List Requirement Here&gt;</v>
      </c>
      <c r="K113" s="265" t="str">
        <f>IF('Council Own'!E49="A","A"," ")</f>
        <v xml:space="preserve"> </v>
      </c>
      <c r="M113" s="255"/>
      <c r="N113" s="359" t="str">
        <f>'Council Own'!C97</f>
        <v>&lt;List Requirement Here&gt;</v>
      </c>
      <c r="O113" s="265" t="str">
        <f>IF('Council Own'!E97="A","A"," ")</f>
        <v xml:space="preserve"> </v>
      </c>
      <c r="Q113" s="255"/>
      <c r="R113" s="359" t="str">
        <f>'Council Own'!C145</f>
        <v>&lt;List Requirement Here&gt;</v>
      </c>
      <c r="S113" s="265" t="str">
        <f>IF('Council Own'!E145="A","A"," ")</f>
        <v xml:space="preserve"> </v>
      </c>
      <c r="U113" s="253"/>
      <c r="V113" s="253"/>
    </row>
    <row r="114" spans="9:22" x14ac:dyDescent="0.2">
      <c r="I114" s="255"/>
      <c r="J114" s="359" t="str">
        <f>'Council Own'!C50</f>
        <v>&lt;List Requirement Here&gt;</v>
      </c>
      <c r="K114" s="265" t="str">
        <f>IF('Council Own'!E50="A","A"," ")</f>
        <v xml:space="preserve"> </v>
      </c>
      <c r="M114" s="255"/>
      <c r="N114" s="359" t="str">
        <f>'Council Own'!C98</f>
        <v>&lt;List Requirement Here&gt;</v>
      </c>
      <c r="O114" s="265" t="str">
        <f>IF('Council Own'!E98="A","A"," ")</f>
        <v xml:space="preserve"> </v>
      </c>
      <c r="Q114" s="255"/>
      <c r="R114" s="359" t="str">
        <f>'Council Own'!C146</f>
        <v>&lt;List Requirement Here&gt;</v>
      </c>
      <c r="S114" s="265" t="str">
        <f>IF('Council Own'!E146="A","A"," ")</f>
        <v xml:space="preserve"> </v>
      </c>
      <c r="U114" s="253"/>
      <c r="V114" s="253"/>
    </row>
    <row r="115" spans="9:22" x14ac:dyDescent="0.2">
      <c r="I115" s="292"/>
      <c r="J115" s="271"/>
      <c r="K115" s="356"/>
      <c r="U115" s="253"/>
      <c r="V115" s="253"/>
    </row>
    <row r="116" spans="9:22" x14ac:dyDescent="0.2">
      <c r="I116" s="292"/>
      <c r="J116" s="271"/>
      <c r="K116" s="356"/>
      <c r="U116" s="253"/>
      <c r="V116" s="253"/>
    </row>
    <row r="117" spans="9:22" x14ac:dyDescent="0.2">
      <c r="I117" s="292"/>
      <c r="J117" s="271"/>
      <c r="K117" s="356"/>
    </row>
    <row r="118" spans="9:22" x14ac:dyDescent="0.2">
      <c r="I118" s="292"/>
      <c r="J118" s="271"/>
      <c r="K118" s="356"/>
    </row>
    <row r="119" spans="9:22" x14ac:dyDescent="0.2">
      <c r="I119" s="292"/>
      <c r="J119" s="271"/>
      <c r="K119" s="356"/>
    </row>
    <row r="120" spans="9:22" x14ac:dyDescent="0.2">
      <c r="I120" s="292"/>
      <c r="J120" s="271"/>
      <c r="K120" s="356"/>
    </row>
    <row r="121" spans="9:22" x14ac:dyDescent="0.2">
      <c r="J121" s="262"/>
      <c r="K121" s="262"/>
    </row>
    <row r="147" ht="12.75" customHeight="1" x14ac:dyDescent="0.2"/>
    <row r="148" ht="12.75" customHeight="1" x14ac:dyDescent="0.2"/>
    <row r="172" ht="12.75" customHeight="1" x14ac:dyDescent="0.2"/>
    <row r="173" ht="12.75" customHeight="1" x14ac:dyDescent="0.2"/>
  </sheetData>
  <sheetProtection password="9A15" sheet="1" objects="1" scenarios="1" selectLockedCells="1" selectUnlockedCells="1"/>
  <mergeCells count="113">
    <mergeCell ref="E102:F102"/>
    <mergeCell ref="E96:F96"/>
    <mergeCell ref="E97:F97"/>
    <mergeCell ref="A98:C98"/>
    <mergeCell ref="E98:F98"/>
    <mergeCell ref="A99:C99"/>
    <mergeCell ref="E99:F99"/>
    <mergeCell ref="A100:C100"/>
    <mergeCell ref="E100:F100"/>
    <mergeCell ref="A101:C101"/>
    <mergeCell ref="E101:F101"/>
    <mergeCell ref="E87:F87"/>
    <mergeCell ref="E88:F88"/>
    <mergeCell ref="E89:F89"/>
    <mergeCell ref="E90:F90"/>
    <mergeCell ref="E91:F91"/>
    <mergeCell ref="E92:F92"/>
    <mergeCell ref="E93:F93"/>
    <mergeCell ref="E94:F94"/>
    <mergeCell ref="E95:F95"/>
    <mergeCell ref="E78:F78"/>
    <mergeCell ref="E79:F79"/>
    <mergeCell ref="E80:F80"/>
    <mergeCell ref="E81:F81"/>
    <mergeCell ref="E82:F82"/>
    <mergeCell ref="E83:F83"/>
    <mergeCell ref="E84:F84"/>
    <mergeCell ref="E85:F85"/>
    <mergeCell ref="E86:F86"/>
    <mergeCell ref="A26:B26"/>
    <mergeCell ref="A28:C28"/>
    <mergeCell ref="Q28:R28"/>
    <mergeCell ref="B29:C29"/>
    <mergeCell ref="B30:C30"/>
    <mergeCell ref="B34:C34"/>
    <mergeCell ref="Q34:R34"/>
    <mergeCell ref="B35:C35"/>
    <mergeCell ref="B42:C42"/>
    <mergeCell ref="Q42:R42"/>
    <mergeCell ref="A8:B8"/>
    <mergeCell ref="A9:B9"/>
    <mergeCell ref="A11:B11"/>
    <mergeCell ref="A16:B16"/>
    <mergeCell ref="A18:B18"/>
    <mergeCell ref="A19:B19"/>
    <mergeCell ref="A20:B20"/>
    <mergeCell ref="A24:C24"/>
    <mergeCell ref="A25:B25"/>
    <mergeCell ref="Q1:S1"/>
    <mergeCell ref="E2:G2"/>
    <mergeCell ref="Q2:R2"/>
    <mergeCell ref="Q3:R3"/>
    <mergeCell ref="Q4:R4"/>
    <mergeCell ref="Q5:R5"/>
    <mergeCell ref="Q6:R6"/>
    <mergeCell ref="Q7:R7"/>
    <mergeCell ref="Q8:R8"/>
    <mergeCell ref="A3:B3"/>
    <mergeCell ref="A4:C4"/>
    <mergeCell ref="A5:B5"/>
    <mergeCell ref="A6:B6"/>
    <mergeCell ref="A7:B7"/>
    <mergeCell ref="A1:C1"/>
    <mergeCell ref="E1:G1"/>
    <mergeCell ref="I1:K1"/>
    <mergeCell ref="M1:O1"/>
    <mergeCell ref="Q9:R9"/>
    <mergeCell ref="A10:B10"/>
    <mergeCell ref="Q10:R10"/>
    <mergeCell ref="Q11:R11"/>
    <mergeCell ref="Q12:R12"/>
    <mergeCell ref="A13:C13"/>
    <mergeCell ref="Q13:R13"/>
    <mergeCell ref="Q14:R14"/>
    <mergeCell ref="Q15:R15"/>
    <mergeCell ref="A12:B12"/>
    <mergeCell ref="A14:B14"/>
    <mergeCell ref="A15:B15"/>
    <mergeCell ref="Q16:R16"/>
    <mergeCell ref="Q17:R17"/>
    <mergeCell ref="Q18:R18"/>
    <mergeCell ref="Q19:R19"/>
    <mergeCell ref="Q20:R20"/>
    <mergeCell ref="A21:C21"/>
    <mergeCell ref="Q21:R21"/>
    <mergeCell ref="A22:B22"/>
    <mergeCell ref="A23:B23"/>
    <mergeCell ref="E23:G23"/>
    <mergeCell ref="A17:B17"/>
    <mergeCell ref="E103:F103"/>
    <mergeCell ref="E104:F104"/>
    <mergeCell ref="E105:F105"/>
    <mergeCell ref="E106:F106"/>
    <mergeCell ref="B43:C43"/>
    <mergeCell ref="E45:G45"/>
    <mergeCell ref="A49:C49"/>
    <mergeCell ref="Q55:S55"/>
    <mergeCell ref="E72:G72"/>
    <mergeCell ref="I72:K72"/>
    <mergeCell ref="M72:O72"/>
    <mergeCell ref="Q72:S72"/>
    <mergeCell ref="E73:F73"/>
    <mergeCell ref="A72:C72"/>
    <mergeCell ref="A76:B76"/>
    <mergeCell ref="A77:B77"/>
    <mergeCell ref="A78:B78"/>
    <mergeCell ref="A73:B73"/>
    <mergeCell ref="A74:B74"/>
    <mergeCell ref="A75:B75"/>
    <mergeCell ref="E74:F74"/>
    <mergeCell ref="E75:F75"/>
    <mergeCell ref="E76:F76"/>
    <mergeCell ref="E77:F77"/>
  </mergeCells>
  <pageMargins left="0.75" right="0.75" top="0.4" bottom="0.2" header="0.2" footer="0.2"/>
  <pageSetup scale="64" fitToHeight="0" orientation="landscape" horizontalDpi="300" verticalDpi="300" r:id="rId1"/>
  <headerFooter alignWithMargins="0">
    <oddHeader>&amp;C&amp;"Arial,Bold"&amp;12CadetteTrax - &amp;10&amp;D</oddHeader>
  </headerFooter>
  <rowBreaks count="1" manualBreakCount="1">
    <brk id="69" max="18"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3"/>
  <sheetViews>
    <sheetView showGridLines="0" zoomScale="90" zoomScaleNormal="90" workbookViewId="0">
      <selection activeCell="Q3" sqref="Q3:R3"/>
    </sheetView>
  </sheetViews>
  <sheetFormatPr defaultRowHeight="12.75" x14ac:dyDescent="0.2"/>
  <cols>
    <col min="1" max="1" width="2.7109375" style="249" customWidth="1"/>
    <col min="2" max="2" width="30.7109375" style="249" customWidth="1"/>
    <col min="3" max="4" width="2.5703125" style="249" customWidth="1"/>
    <col min="5" max="5" width="2.7109375" style="249" bestFit="1" customWidth="1"/>
    <col min="6" max="6" width="30.28515625" style="249" customWidth="1"/>
    <col min="7" max="7" width="3" style="249" customWidth="1"/>
    <col min="8" max="8" width="3.140625" style="249" customWidth="1"/>
    <col min="9" max="9" width="2" style="249" customWidth="1"/>
    <col min="10" max="10" width="30.28515625" style="249" customWidth="1"/>
    <col min="11" max="11" width="3" style="249" customWidth="1"/>
    <col min="12" max="12" width="3.140625" style="249" customWidth="1"/>
    <col min="13" max="13" width="2" style="249" customWidth="1"/>
    <col min="14" max="14" width="30.28515625" style="249" customWidth="1"/>
    <col min="15" max="16" width="3" style="249" customWidth="1"/>
    <col min="17" max="17" width="2.7109375" style="249" customWidth="1"/>
    <col min="18" max="18" width="30.5703125" style="249" customWidth="1"/>
    <col min="19" max="19" width="2.7109375" style="249" customWidth="1"/>
    <col min="20" max="16384" width="9.140625" style="249"/>
  </cols>
  <sheetData>
    <row r="1" spans="1:21" ht="21" customHeight="1" x14ac:dyDescent="0.35">
      <c r="A1" s="530" t="str">
        <f ca="1">MID(CELL("filename",A1),FIND(IF(ISERROR(FIND("]",CELL("filename",A1))),"$","]"),CELL("filename",A1))+1,256)</f>
        <v>ambassador 3</v>
      </c>
      <c r="B1" s="539"/>
      <c r="C1" s="539"/>
      <c r="D1" s="273"/>
      <c r="E1" s="524" t="s">
        <v>16</v>
      </c>
      <c r="F1" s="540"/>
      <c r="G1" s="540"/>
      <c r="I1" s="524" t="s">
        <v>16</v>
      </c>
      <c r="J1" s="524"/>
      <c r="K1" s="524"/>
      <c r="M1" s="524" t="s">
        <v>16</v>
      </c>
      <c r="N1" s="524"/>
      <c r="O1" s="524"/>
      <c r="Q1" s="524" t="s">
        <v>141</v>
      </c>
      <c r="R1" s="541"/>
      <c r="S1" s="541"/>
      <c r="T1" s="247"/>
      <c r="U1" s="247"/>
    </row>
    <row r="2" spans="1:21" s="253" customFormat="1" ht="13.5" thickBot="1" x14ac:dyDescent="0.25">
      <c r="A2" s="250"/>
      <c r="B2" s="251"/>
      <c r="C2" s="252" t="s">
        <v>17</v>
      </c>
      <c r="D2" s="251"/>
      <c r="E2" s="510" t="str">
        <f>Badges!B6</f>
        <v>Photography</v>
      </c>
      <c r="F2" s="535"/>
      <c r="G2" s="535"/>
      <c r="H2" s="249"/>
      <c r="I2" s="255">
        <v>3</v>
      </c>
      <c r="J2" s="256" t="str">
        <f>Badges!C61</f>
        <v>Dig into national or state public policy</v>
      </c>
      <c r="K2" s="257"/>
      <c r="L2" s="249"/>
      <c r="M2" s="255">
        <v>3</v>
      </c>
      <c r="N2" s="256" t="str">
        <f>Badges!C130</f>
        <v>Share sisterhood around the world</v>
      </c>
      <c r="O2" s="257"/>
      <c r="P2" s="249"/>
      <c r="Q2" s="542" t="str">
        <f>'Age-Level'!B5</f>
        <v>Gold Torch Award</v>
      </c>
      <c r="R2" s="542"/>
      <c r="S2" s="259" t="str">
        <f>IF('Age-Level'!F8="C","C",IF('Age-Level'!F8="P","P",""))</f>
        <v/>
      </c>
      <c r="T2" s="247"/>
      <c r="U2" s="247"/>
    </row>
    <row r="3" spans="1:21" x14ac:dyDescent="0.2">
      <c r="A3" s="537" t="s">
        <v>138</v>
      </c>
      <c r="B3" s="538"/>
      <c r="C3" s="254">
        <f>INT(COUNTIF(C5:C12,"C"))+INT(COUNTIF(C14:C26,"C"))</f>
        <v>0</v>
      </c>
      <c r="E3" s="255">
        <v>1</v>
      </c>
      <c r="F3" s="256" t="str">
        <f>Badges!C7</f>
        <v>Expore the power of photography</v>
      </c>
      <c r="G3" s="257"/>
      <c r="I3" s="255"/>
      <c r="J3" s="256" t="str">
        <f>Badges!C62</f>
        <v>Track your issue</v>
      </c>
      <c r="K3" s="258" t="str">
        <f>IF(Badges!F62="A","A"," ")</f>
        <v xml:space="preserve"> </v>
      </c>
      <c r="M3" s="255"/>
      <c r="N3" s="256" t="str">
        <f>Badges!C131</f>
        <v>Explore an issue affecting girls and</v>
      </c>
      <c r="O3" s="258" t="str">
        <f>IF(Badges!F131="A","A"," ")</f>
        <v xml:space="preserve"> </v>
      </c>
      <c r="Q3" s="542" t="str">
        <f>'Age-Level'!B9</f>
        <v>Ambassador Community Service bar</v>
      </c>
      <c r="R3" s="542"/>
      <c r="S3" s="259" t="str">
        <f>IF('Age-Level'!F9="C","C",IF('Age-Level'!F9="P","P",""))</f>
        <v/>
      </c>
      <c r="T3" s="247"/>
      <c r="U3" s="247"/>
    </row>
    <row r="4" spans="1:21" x14ac:dyDescent="0.2">
      <c r="A4" s="518" t="str">
        <f>Summary!A3</f>
        <v>Legacy</v>
      </c>
      <c r="B4" s="518"/>
      <c r="C4" s="518"/>
      <c r="E4" s="255"/>
      <c r="F4" s="256" t="str">
        <f>Badges!C8</f>
        <v>Go to a photography exhibit</v>
      </c>
      <c r="G4" s="258" t="str">
        <f>IF(Badges!F8="A","A"," ")</f>
        <v xml:space="preserve"> </v>
      </c>
      <c r="I4" s="255"/>
      <c r="J4" s="256" t="str">
        <f>Badges!C63</f>
        <v>Talk to an interest gorup that promotes</v>
      </c>
      <c r="K4" s="258" t="str">
        <f>IF(Badges!F63="A","A"," ")</f>
        <v xml:space="preserve"> </v>
      </c>
      <c r="M4" s="255"/>
      <c r="N4" s="256" t="str">
        <f>Badges!C132</f>
        <v>Organize an event on women and STEM</v>
      </c>
      <c r="O4" s="258" t="str">
        <f>IF(Badges!F132="A","A"," ")</f>
        <v xml:space="preserve"> </v>
      </c>
      <c r="Q4" s="542" t="str">
        <f>'Age-Level'!B12</f>
        <v>Ambassador Service to Girl Scouting bar</v>
      </c>
      <c r="R4" s="542"/>
      <c r="S4" s="259" t="str">
        <f>IF('Age-Level'!F10="C","C",IF('Age-Level'!F10="P","P",""))</f>
        <v/>
      </c>
      <c r="T4" s="247"/>
      <c r="U4" s="247"/>
    </row>
    <row r="5" spans="1:21" ht="12.75" customHeight="1" x14ac:dyDescent="0.2">
      <c r="A5" s="519" t="str">
        <f>Summary!A4</f>
        <v>Photography</v>
      </c>
      <c r="B5" s="520"/>
      <c r="C5" s="260" t="str">
        <f>IF(Badges!F28="C","C",IF(Badges!F28="P","P",""))</f>
        <v/>
      </c>
      <c r="E5" s="255"/>
      <c r="F5" s="256" t="str">
        <f>Badges!C9</f>
        <v>Create a photography timeline.</v>
      </c>
      <c r="G5" s="258" t="str">
        <f>IF(Badges!F9="A","A"," ")</f>
        <v xml:space="preserve"> </v>
      </c>
      <c r="I5" s="255"/>
      <c r="J5" s="256" t="str">
        <f>Badges!C64</f>
        <v>Compare three different states' positions</v>
      </c>
      <c r="K5" s="258" t="str">
        <f>IF(Badges!F64="A","A"," ")</f>
        <v xml:space="preserve"> </v>
      </c>
      <c r="M5" s="255"/>
      <c r="N5" s="256" t="str">
        <f>Badges!C133</f>
        <v>Interview a global citizen</v>
      </c>
      <c r="O5" s="258" t="str">
        <f>IF(Badges!F133="A","A"," ")</f>
        <v xml:space="preserve"> </v>
      </c>
      <c r="Q5" s="542" t="str">
        <f>'Age-Level'!B15</f>
        <v>Ambassador Volunteer in Training</v>
      </c>
      <c r="R5" s="542"/>
      <c r="S5" s="259" t="str">
        <f>IF('Age-Level'!F19="C","C",IF('Age-Level'!F19="P","P",""))</f>
        <v/>
      </c>
      <c r="T5" s="247"/>
      <c r="U5" s="247"/>
    </row>
    <row r="6" spans="1:21" ht="12.75" customHeight="1" x14ac:dyDescent="0.2">
      <c r="A6" s="519" t="str">
        <f>Summary!A5</f>
        <v>Coaching</v>
      </c>
      <c r="B6" s="520"/>
      <c r="C6" s="260" t="str">
        <f>IF(Badges!F51="C","C",IF(Badges!F51="P","P",""))</f>
        <v/>
      </c>
      <c r="E6" s="255"/>
      <c r="F6" s="256" t="str">
        <f>Badges!C10</f>
        <v>Make sticky-note comics</v>
      </c>
      <c r="G6" s="258" t="str">
        <f>IF(Badges!F10="A","A"," ")</f>
        <v xml:space="preserve"> </v>
      </c>
      <c r="I6" s="255">
        <v>4</v>
      </c>
      <c r="J6" s="256" t="str">
        <f>Badges!C65</f>
        <v>Explore local or community policy</v>
      </c>
      <c r="K6" s="257"/>
      <c r="M6" s="255">
        <v>4</v>
      </c>
      <c r="N6" s="256" t="str">
        <f>Badges!C134</f>
        <v>Leave your wolrd better than you found it</v>
      </c>
      <c r="O6" s="257"/>
      <c r="Q6" s="542" t="str">
        <f>'Age-Level'!B20</f>
        <v>Journey Summit Pin</v>
      </c>
      <c r="R6" s="542"/>
      <c r="S6" s="259" t="str">
        <f>IF('Age-Level'!F21="C","C",IF('Age-Level'!F21="P","P",""))</f>
        <v/>
      </c>
      <c r="T6" s="247"/>
      <c r="U6" s="247"/>
    </row>
    <row r="7" spans="1:21" x14ac:dyDescent="0.2">
      <c r="A7" s="519" t="str">
        <f>Summary!A6</f>
        <v>Public Policy</v>
      </c>
      <c r="B7" s="520"/>
      <c r="C7" s="260" t="str">
        <f>IF(Badges!F74="C","C",IF(Badges!F74="P","P",""))</f>
        <v/>
      </c>
      <c r="E7" s="255">
        <v>2</v>
      </c>
      <c r="F7" s="256" t="str">
        <f>Badges!C11</f>
        <v>Focus on composition</v>
      </c>
      <c r="G7" s="257"/>
      <c r="I7" s="255"/>
      <c r="J7" s="256" t="str">
        <f>Badges!C66</f>
        <v>Attend a meeting</v>
      </c>
      <c r="K7" s="258" t="str">
        <f>IF(Badges!F66="A","A"," ")</f>
        <v xml:space="preserve"> </v>
      </c>
      <c r="M7" s="255"/>
      <c r="N7" s="256" t="str">
        <f>Badges!C135</f>
        <v xml:space="preserve">Find ideas to use your leaderhship </v>
      </c>
      <c r="O7" s="258" t="str">
        <f>IF(Badges!F135="A","A"," ")</f>
        <v xml:space="preserve"> </v>
      </c>
      <c r="Q7" s="534" t="str">
        <f>'Age-Level'!C23</f>
        <v>Cookie Rally (Year 1)</v>
      </c>
      <c r="R7" s="534"/>
      <c r="S7" s="265" t="str">
        <f>IF('Age-Level'!F23="A","A"," ")</f>
        <v xml:space="preserve"> </v>
      </c>
    </row>
    <row r="8" spans="1:21" x14ac:dyDescent="0.2">
      <c r="A8" s="519" t="str">
        <f>Summary!A7</f>
        <v>Dinner Party</v>
      </c>
      <c r="B8" s="520"/>
      <c r="C8" s="260" t="str">
        <f>IF(Badges!F97="C","C",IF(Badges!F97="P","P",""))</f>
        <v/>
      </c>
      <c r="E8" s="255"/>
      <c r="F8" s="256" t="str">
        <f>Badges!C12</f>
        <v>Capture a day in the life</v>
      </c>
      <c r="G8" s="258" t="str">
        <f>IF(Badges!F12="A","A"," ")</f>
        <v xml:space="preserve"> </v>
      </c>
      <c r="I8" s="255"/>
      <c r="J8" s="256" t="str">
        <f>Badges!C67</f>
        <v>Compare different local positions</v>
      </c>
      <c r="K8" s="258" t="str">
        <f>IF(Badges!F67="A","A"," ")</f>
        <v xml:space="preserve"> </v>
      </c>
      <c r="M8" s="255"/>
      <c r="N8" s="256" t="str">
        <f>Badges!C136</f>
        <v>Gather ideas to work for a healthy</v>
      </c>
      <c r="O8" s="258" t="str">
        <f>IF(Badges!F136="A","A"," ")</f>
        <v xml:space="preserve"> </v>
      </c>
      <c r="Q8" s="534" t="str">
        <f>'Age-Level'!C24</f>
        <v>Cookie Sales (Year 1)</v>
      </c>
      <c r="R8" s="534"/>
      <c r="S8" s="265" t="str">
        <f>IF('Age-Level'!F24="A","A"," ")</f>
        <v xml:space="preserve"> </v>
      </c>
    </row>
    <row r="9" spans="1:21" x14ac:dyDescent="0.2">
      <c r="A9" s="519" t="str">
        <f>Summary!A8</f>
        <v>Ambassador First Aid</v>
      </c>
      <c r="B9" s="520"/>
      <c r="C9" s="260" t="str">
        <f>IF(Badges!F120="C","C",IF(Badges!F120="P","P",""))</f>
        <v/>
      </c>
      <c r="E9" s="255"/>
      <c r="F9" s="256" t="str">
        <f>Badges!C13</f>
        <v>Photograph weather patterns</v>
      </c>
      <c r="G9" s="258" t="str">
        <f>IF(Badges!F13="A","A"," ")</f>
        <v xml:space="preserve"> </v>
      </c>
      <c r="I9" s="255"/>
      <c r="J9" s="256" t="str">
        <f>Badges!C68</f>
        <v>Visit your local legislator's office</v>
      </c>
      <c r="K9" s="258" t="str">
        <f>IF(Badges!F68="A","A"," ")</f>
        <v xml:space="preserve"> </v>
      </c>
      <c r="M9" s="255"/>
      <c r="N9" s="256" t="str">
        <f>Badges!C137</f>
        <v>Brainstorm idea for social change</v>
      </c>
      <c r="O9" s="258" t="str">
        <f>IF(Badges!F137="A","A"," ")</f>
        <v xml:space="preserve"> </v>
      </c>
      <c r="Q9" s="534" t="str">
        <f>'Age-Level'!C25</f>
        <v>Cookie Pin (Year 1)</v>
      </c>
      <c r="R9" s="534"/>
      <c r="S9" s="265" t="str">
        <f>IF('Age-Level'!F25="A","A"," ")</f>
        <v xml:space="preserve"> </v>
      </c>
    </row>
    <row r="10" spans="1:21" x14ac:dyDescent="0.2">
      <c r="A10" s="519" t="str">
        <f>Summary!A9</f>
        <v>Ambassador Girl Scout Way</v>
      </c>
      <c r="B10" s="520"/>
      <c r="C10" s="261" t="str">
        <f>IF(Badges!F143="C","C",IF(Badges!F143="P","P",""))</f>
        <v/>
      </c>
      <c r="E10" s="255"/>
      <c r="F10" s="256" t="str">
        <f>Badges!C14</f>
        <v>Take 5 photos form a different</v>
      </c>
      <c r="G10" s="258" t="str">
        <f>IF(Badges!F14="A","A"," ")</f>
        <v xml:space="preserve"> </v>
      </c>
      <c r="I10" s="255">
        <v>5</v>
      </c>
      <c r="J10" s="256" t="str">
        <f>Badges!C69</f>
        <v>See public policy creation in action</v>
      </c>
      <c r="K10" s="257"/>
      <c r="M10" s="255">
        <v>5</v>
      </c>
      <c r="N10" s="256" t="str">
        <f>Badges!C138</f>
        <v>Enjoy Girl Scout traditions!</v>
      </c>
      <c r="O10" s="257"/>
      <c r="Q10" s="534" t="str">
        <f>'Age-Level'!C26</f>
        <v>Cookie Rally (Year 2)</v>
      </c>
      <c r="R10" s="534"/>
      <c r="S10" s="265" t="str">
        <f>IF('Age-Level'!F26="A","A"," ")</f>
        <v xml:space="preserve"> </v>
      </c>
    </row>
    <row r="11" spans="1:21" x14ac:dyDescent="0.2">
      <c r="A11" s="543" t="str">
        <f>Summary!A10</f>
        <v>Water</v>
      </c>
      <c r="B11" s="543"/>
      <c r="C11" s="260" t="str">
        <f>IF(Badges!F166="C","C",IF(Badges!F166="P","P",""))</f>
        <v/>
      </c>
      <c r="E11" s="255">
        <v>3</v>
      </c>
      <c r="F11" s="256" t="str">
        <f>Badges!C15</f>
        <v>Focus on light</v>
      </c>
      <c r="G11" s="257"/>
      <c r="I11" s="255"/>
      <c r="J11" s="256" t="str">
        <f>Badges!C70</f>
        <v>Shadow a policy-maker</v>
      </c>
      <c r="K11" s="258" t="str">
        <f>IF(Badges!F70="A","A"," ")</f>
        <v xml:space="preserve"> </v>
      </c>
      <c r="M11" s="255"/>
      <c r="N11" s="256" t="str">
        <f>Badges!C139</f>
        <v>Pass down a tradition</v>
      </c>
      <c r="O11" s="258" t="str">
        <f>IF(Badges!F139="A","A"," ")</f>
        <v xml:space="preserve"> </v>
      </c>
      <c r="Q11" s="534" t="str">
        <f>'Age-Level'!C27</f>
        <v>Cookie Sales (Year 2)</v>
      </c>
      <c r="R11" s="534"/>
      <c r="S11" s="265" t="str">
        <f>IF('Age-Level'!F27="A","A"," ")</f>
        <v xml:space="preserve"> </v>
      </c>
    </row>
    <row r="12" spans="1:21" x14ac:dyDescent="0.2">
      <c r="A12" s="536"/>
      <c r="B12" s="536"/>
      <c r="C12" s="351"/>
      <c r="E12" s="255"/>
      <c r="F12" s="256" t="str">
        <f>Badges!C16</f>
        <v>Invite friends to a shoot day</v>
      </c>
      <c r="G12" s="258" t="str">
        <f>IF(Badges!F16="A","A"," ")</f>
        <v xml:space="preserve"> </v>
      </c>
      <c r="I12" s="255"/>
      <c r="J12" s="256" t="str">
        <f>Badges!C71</f>
        <v>Volunteer at an office</v>
      </c>
      <c r="K12" s="258" t="str">
        <f>IF(Badges!F71="A","A"," ")</f>
        <v xml:space="preserve"> </v>
      </c>
      <c r="M12" s="255"/>
      <c r="N12" s="256" t="str">
        <f>Badges!C140</f>
        <v>Start a Girl Scout tradition of your own</v>
      </c>
      <c r="O12" s="258" t="str">
        <f>IF(Badges!F140="A","A"," ")</f>
        <v xml:space="preserve"> </v>
      </c>
      <c r="Q12" s="534" t="str">
        <f>'Age-Level'!C28</f>
        <v>Cookie Pin (Year 2)</v>
      </c>
      <c r="R12" s="534"/>
      <c r="S12" s="265" t="str">
        <f>IF('Age-Level'!F28="A","A"," ")</f>
        <v xml:space="preserve"> </v>
      </c>
    </row>
    <row r="13" spans="1:21" x14ac:dyDescent="0.2">
      <c r="A13" s="518" t="str">
        <f>Summary!A3</f>
        <v>Legacy</v>
      </c>
      <c r="B13" s="518"/>
      <c r="C13" s="518"/>
      <c r="E13" s="255"/>
      <c r="F13" s="256" t="str">
        <f>Badges!C17</f>
        <v>Capture the same person or object</v>
      </c>
      <c r="G13" s="258" t="str">
        <f>IF(Badges!F17="A","A"," ")</f>
        <v xml:space="preserve"> </v>
      </c>
      <c r="I13" s="255"/>
      <c r="J13" s="256" t="str">
        <f>Badges!C72</f>
        <v>Interview a policy-maker</v>
      </c>
      <c r="K13" s="258" t="str">
        <f>IF(Badges!F72="A","A"," ")</f>
        <v xml:space="preserve"> </v>
      </c>
      <c r="M13" s="255"/>
      <c r="N13" s="256" t="str">
        <f>Badges!C141</f>
        <v>Share the Girl Scout way by example</v>
      </c>
      <c r="O13" s="258" t="str">
        <f>IF(Badges!F141="A","A"," ")</f>
        <v xml:space="preserve"> </v>
      </c>
      <c r="Q13" s="534" t="str">
        <f>'Age-Level'!C30</f>
        <v>Fall Sales (Year 1)</v>
      </c>
      <c r="R13" s="534"/>
      <c r="S13" s="260" t="str">
        <f>IF('Age-Level'!F30="A","A","")</f>
        <v/>
      </c>
    </row>
    <row r="14" spans="1:21" x14ac:dyDescent="0.2">
      <c r="A14" s="519" t="str">
        <f>Summary!A4</f>
        <v>Photography</v>
      </c>
      <c r="B14" s="520"/>
      <c r="C14" s="259" t="str">
        <f>IF(Badges!F28="C","C",IF(Badges!F28="P","P",""))</f>
        <v/>
      </c>
      <c r="E14" s="255"/>
      <c r="F14" s="256" t="str">
        <f>Badges!C18</f>
        <v>Grow your image</v>
      </c>
      <c r="G14" s="258" t="str">
        <f>IF(Badges!F18="A","A"," ")</f>
        <v xml:space="preserve"> </v>
      </c>
      <c r="I14" s="354" t="str">
        <f>Badges!B75</f>
        <v>Dinner Party</v>
      </c>
      <c r="J14" s="355"/>
      <c r="K14" s="355"/>
      <c r="M14" s="354" t="str">
        <f>Badges!B144</f>
        <v>Water</v>
      </c>
      <c r="N14" s="355"/>
      <c r="O14" s="355"/>
      <c r="Q14" s="534" t="str">
        <f>'Age-Level'!C31</f>
        <v>Fall Sales (Year 2)</v>
      </c>
      <c r="R14" s="534"/>
      <c r="S14" s="260" t="str">
        <f>IF('Age-Level'!F31="A","A","")</f>
        <v/>
      </c>
    </row>
    <row r="15" spans="1:21" x14ac:dyDescent="0.2">
      <c r="A15" s="508" t="str">
        <f>Summary!A5</f>
        <v>Coaching</v>
      </c>
      <c r="B15" s="509"/>
      <c r="C15" s="260" t="str">
        <f>IF(Badges!F51="C","C",IF(Badges!F51="P","P",""))</f>
        <v/>
      </c>
      <c r="E15" s="255">
        <v>4</v>
      </c>
      <c r="F15" s="256" t="str">
        <f>Badges!C19</f>
        <v>Focus on motion</v>
      </c>
      <c r="G15" s="257"/>
      <c r="I15" s="255">
        <v>1</v>
      </c>
      <c r="J15" s="256" t="str">
        <f>Badges!C76</f>
        <v>Create your menu</v>
      </c>
      <c r="K15" s="257"/>
      <c r="M15" s="255">
        <v>1</v>
      </c>
      <c r="N15" s="256" t="str">
        <f>Badges!C145</f>
        <v>Have fun reflecting on your relationship with water</v>
      </c>
      <c r="O15" s="257"/>
      <c r="Q15" s="534" t="str">
        <f>'Age-Level'!C33</f>
        <v>Thinking Day (Year 1)</v>
      </c>
      <c r="R15" s="534"/>
      <c r="S15" s="260" t="str">
        <f>IF('Age-Level'!F33="A","A","")</f>
        <v/>
      </c>
    </row>
    <row r="16" spans="1:21" x14ac:dyDescent="0.2">
      <c r="A16" s="508" t="str">
        <f>Summary!A6</f>
        <v>Public Policy</v>
      </c>
      <c r="B16" s="509"/>
      <c r="C16" s="260" t="str">
        <f>IF(Badges!F74="C","C",IF(Badges!F74="P","P",""))</f>
        <v/>
      </c>
      <c r="E16" s="255"/>
      <c r="F16" s="256" t="str">
        <f>Badges!C20</f>
        <v xml:space="preserve">Take photos of a group </v>
      </c>
      <c r="G16" s="258" t="str">
        <f>IF(Badges!F20="A","A"," ")</f>
        <v xml:space="preserve"> </v>
      </c>
      <c r="I16" s="255"/>
      <c r="J16" s="256" t="str">
        <f>Badges!C77</f>
        <v>Interview a caterer, event planner, chef</v>
      </c>
      <c r="K16" s="258" t="str">
        <f>IF(Badges!F77="A","A"," ")</f>
        <v xml:space="preserve"> </v>
      </c>
      <c r="M16" s="255"/>
      <c r="N16" s="256" t="str">
        <f>Badges!C146</f>
        <v>Visit water in its natural state</v>
      </c>
      <c r="O16" s="258" t="str">
        <f>IF(Badges!F146="A","A"," ")</f>
        <v xml:space="preserve"> </v>
      </c>
      <c r="Q16" s="534" t="str">
        <f>'Age-Level'!C34</f>
        <v>Thinking Day (Year 2)</v>
      </c>
      <c r="R16" s="534"/>
      <c r="S16" s="260" t="str">
        <f>IF('Age-Level'!F34="A","A","")</f>
        <v/>
      </c>
    </row>
    <row r="17" spans="1:19" x14ac:dyDescent="0.2">
      <c r="A17" s="508" t="str">
        <f>Summary!A7</f>
        <v>Dinner Party</v>
      </c>
      <c r="B17" s="509"/>
      <c r="C17" s="260" t="str">
        <f>IF(Badges!F97="C","C",IF(Badges!F97="P","P",""))</f>
        <v/>
      </c>
      <c r="E17" s="255"/>
      <c r="F17" s="256" t="str">
        <f>Badges!C21</f>
        <v>Take photos of faces in motion</v>
      </c>
      <c r="G17" s="258" t="str">
        <f>IF(Badges!F21="A","A"," ")</f>
        <v xml:space="preserve"> </v>
      </c>
      <c r="I17" s="255"/>
      <c r="J17" s="256" t="str">
        <f>Badges!C78</f>
        <v>Collect recipes from cooking shows</v>
      </c>
      <c r="K17" s="258" t="str">
        <f>IF(Badges!F78="A","A"," ")</f>
        <v xml:space="preserve"> </v>
      </c>
      <c r="M17" s="255"/>
      <c r="N17" s="256" t="str">
        <f>Badges!C147</f>
        <v>Try a new water skill</v>
      </c>
      <c r="O17" s="258" t="str">
        <f>IF(Badges!F147="A","A"," ")</f>
        <v xml:space="preserve"> </v>
      </c>
      <c r="Q17" s="534" t="str">
        <f>'Age-Level'!C36</f>
        <v>Global Action Award</v>
      </c>
      <c r="R17" s="534"/>
      <c r="S17" s="260" t="str">
        <f>IF('Age-Level'!F36="A","A","")</f>
        <v/>
      </c>
    </row>
    <row r="18" spans="1:19" x14ac:dyDescent="0.2">
      <c r="A18" s="508" t="str">
        <f>Summary!A8</f>
        <v>Ambassador First Aid</v>
      </c>
      <c r="B18" s="509"/>
      <c r="C18" s="260" t="str">
        <f>IF(Badges!F120="C","C",IF(Badges!F120="P","P",""))</f>
        <v/>
      </c>
      <c r="E18" s="255"/>
      <c r="F18" s="256" t="str">
        <f>Badges!C22</f>
        <v>Take photos of objects in motion</v>
      </c>
      <c r="G18" s="258" t="str">
        <f>IF(Badges!F22="A","A"," ")</f>
        <v xml:space="preserve"> </v>
      </c>
      <c r="I18" s="255"/>
      <c r="J18" s="256" t="str">
        <f>Badges!C79</f>
        <v>Build a men around your favorite</v>
      </c>
      <c r="K18" s="258" t="str">
        <f>IF(Badges!F79="A","A"," ")</f>
        <v xml:space="preserve"> </v>
      </c>
      <c r="M18" s="255"/>
      <c r="N18" s="256" t="str">
        <f>Badges!C148</f>
        <v>Enjoy a water activity you already know</v>
      </c>
      <c r="O18" s="258" t="str">
        <f>IF(Badges!F148="A","A"," ")</f>
        <v xml:space="preserve"> </v>
      </c>
      <c r="Q18" s="534" t="str">
        <f>'Age-Level'!C38</f>
        <v>International Friendship Recognition</v>
      </c>
      <c r="R18" s="534"/>
      <c r="S18" s="260" t="str">
        <f>IF('Age-Level'!F38="A","A","")</f>
        <v/>
      </c>
    </row>
    <row r="19" spans="1:19" x14ac:dyDescent="0.2">
      <c r="A19" s="508" t="str">
        <f>Summary!A9</f>
        <v>Ambassador Girl Scout Way</v>
      </c>
      <c r="B19" s="509"/>
      <c r="C19" s="260" t="str">
        <f>IF(Badges!F143="C","C",IF(Badges!F143="P","P",""))</f>
        <v/>
      </c>
      <c r="E19" s="255">
        <v>5</v>
      </c>
      <c r="F19" s="256" t="str">
        <f>Badges!C23</f>
        <v>Tell a story with photography</v>
      </c>
      <c r="G19" s="257"/>
      <c r="I19" s="255">
        <v>2</v>
      </c>
      <c r="J19" s="256" t="str">
        <f>Badges!C80</f>
        <v>Make a budget and shopping list</v>
      </c>
      <c r="K19" s="257"/>
      <c r="M19" s="255">
        <v>2</v>
      </c>
      <c r="N19" s="256" t="str">
        <f>Badges!C149</f>
        <v>Celebrate water art-and create your own</v>
      </c>
      <c r="O19" s="257"/>
      <c r="Q19" s="534" t="str">
        <f>'Age-Level'!C40</f>
        <v>Investiture</v>
      </c>
      <c r="R19" s="534"/>
      <c r="S19" s="260" t="str">
        <f>IF('Age-Level'!F40="A","A","")</f>
        <v/>
      </c>
    </row>
    <row r="20" spans="1:19" x14ac:dyDescent="0.2">
      <c r="A20" s="525" t="str">
        <f>Summary!A10</f>
        <v>Water</v>
      </c>
      <c r="B20" s="526"/>
      <c r="C20" s="261" t="str">
        <f>IF(Badges!F166="C","C",IF(Badges!F166="P","P",""))</f>
        <v/>
      </c>
      <c r="E20" s="255"/>
      <c r="F20" s="256" t="str">
        <f>Badges!C24</f>
        <v>Stage a photo exhibit</v>
      </c>
      <c r="G20" s="258" t="str">
        <f>IF(Badges!F24="A","A"," ")</f>
        <v xml:space="preserve"> </v>
      </c>
      <c r="I20" s="255"/>
      <c r="J20" s="256" t="str">
        <f>Badges!C81</f>
        <v>Camparison shop</v>
      </c>
      <c r="K20" s="258" t="str">
        <f>IF(Badges!F81="A","A"," ")</f>
        <v xml:space="preserve"> </v>
      </c>
      <c r="M20" s="255"/>
      <c r="N20" s="256" t="str">
        <f>Badges!C150</f>
        <v>Delve into water literature</v>
      </c>
      <c r="O20" s="258" t="str">
        <f>IF(Badges!F150="A","A"," ")</f>
        <v xml:space="preserve"> </v>
      </c>
      <c r="Q20" s="534" t="str">
        <f>'Age-Level'!C41</f>
        <v>Rededication (1st year)</v>
      </c>
      <c r="R20" s="534"/>
      <c r="S20" s="270" t="str">
        <f>IF('Age-Level'!F41="C","C","")</f>
        <v/>
      </c>
    </row>
    <row r="21" spans="1:19" x14ac:dyDescent="0.2">
      <c r="A21" s="518" t="str">
        <f>Summary!A11</f>
        <v>Financial Literacy</v>
      </c>
      <c r="B21" s="518"/>
      <c r="C21" s="518"/>
      <c r="E21" s="255"/>
      <c r="F21" s="256" t="str">
        <f>Badges!C25</f>
        <v>Make a digital slide show</v>
      </c>
      <c r="G21" s="258" t="str">
        <f>IF(Badges!F25="A","A"," ")</f>
        <v xml:space="preserve"> </v>
      </c>
      <c r="I21" s="255"/>
      <c r="J21" s="256" t="str">
        <f>Badges!C82</f>
        <v>Consult with a professional chef</v>
      </c>
      <c r="K21" s="258" t="str">
        <f>IF(Badges!F82="A","A"," ")</f>
        <v xml:space="preserve"> </v>
      </c>
      <c r="M21" s="255"/>
      <c r="N21" s="256" t="str">
        <f>Badges!C151</f>
        <v xml:space="preserve">Enjoy an exhibit or event that features </v>
      </c>
      <c r="O21" s="258" t="str">
        <f>IF(Badges!F151="A","A"," ")</f>
        <v xml:space="preserve"> </v>
      </c>
      <c r="Q21" s="534" t="str">
        <f>'Age-Level'!C42</f>
        <v>Rededication (2nd year)</v>
      </c>
      <c r="R21" s="534"/>
      <c r="S21" s="270" t="str">
        <f>IF('Age-Level'!F42="C","C","")</f>
        <v/>
      </c>
    </row>
    <row r="22" spans="1:19" x14ac:dyDescent="0.2">
      <c r="A22" s="519" t="str">
        <f>Summary!A12</f>
        <v>On My Own</v>
      </c>
      <c r="B22" s="520"/>
      <c r="C22" s="259" t="str">
        <f>IF(Badges!F190="C","C",IF(Badges!F190="P","P",""))</f>
        <v/>
      </c>
      <c r="E22" s="255"/>
      <c r="F22" s="256" t="str">
        <f>Badges!C26</f>
        <v>Create a photo album or scrapbook</v>
      </c>
      <c r="G22" s="258" t="str">
        <f>IF(Badges!F26="A","A"," ")</f>
        <v xml:space="preserve"> </v>
      </c>
      <c r="I22" s="255"/>
      <c r="J22" s="256" t="str">
        <f>Badges!C83</f>
        <v>Learn about alternative ways to shop</v>
      </c>
      <c r="K22" s="258" t="str">
        <f>IF(Badges!F83="A","A"," ")</f>
        <v xml:space="preserve"> </v>
      </c>
      <c r="M22" s="255"/>
      <c r="N22" s="256" t="str">
        <f>Badges!C152</f>
        <v>Create your own water composition</v>
      </c>
      <c r="O22" s="258" t="str">
        <f>IF(Badges!F152="A","A"," ")</f>
        <v xml:space="preserve"> </v>
      </c>
      <c r="Q22" s="357" t="str">
        <f>'Age-Level'!B43</f>
        <v>My Promise, My Faith (Year 1)</v>
      </c>
      <c r="R22" s="358"/>
      <c r="S22" s="270"/>
    </row>
    <row r="23" spans="1:19" x14ac:dyDescent="0.2">
      <c r="A23" s="519" t="str">
        <f>Summary!A13</f>
        <v>Good Credit</v>
      </c>
      <c r="B23" s="520"/>
      <c r="C23" s="259" t="str">
        <f>IF(Badges!F213="C","C",IF(Badges!F213="P","P",""))</f>
        <v/>
      </c>
      <c r="E23" s="510" t="str">
        <f>Badges!B29</f>
        <v>Coaching</v>
      </c>
      <c r="F23" s="535"/>
      <c r="G23" s="535"/>
      <c r="I23" s="255">
        <v>3</v>
      </c>
      <c r="J23" s="256" t="str">
        <f>Badges!C84</f>
        <v>Practice timing your courses</v>
      </c>
      <c r="K23" s="257"/>
      <c r="M23" s="255">
        <v>3</v>
      </c>
      <c r="N23" s="256" t="str">
        <f>Badges!C153</f>
        <v>Find out about water issues</v>
      </c>
      <c r="O23" s="257"/>
      <c r="Q23" s="276">
        <v>1</v>
      </c>
      <c r="R23" s="359" t="str">
        <f>'Age-Level'!C44</f>
        <v>Choose one line from the Law</v>
      </c>
      <c r="S23" s="270" t="str">
        <f>IF('Age-Level'!F44="A","A","")</f>
        <v/>
      </c>
    </row>
    <row r="24" spans="1:19" x14ac:dyDescent="0.2">
      <c r="A24" s="505" t="str">
        <f>Summary!A14</f>
        <v>Cookie Business</v>
      </c>
      <c r="B24" s="506"/>
      <c r="C24" s="507"/>
      <c r="D24" s="251"/>
      <c r="E24" s="255">
        <v>1</v>
      </c>
      <c r="F24" s="256" t="str">
        <f>Badges!C30</f>
        <v>Begin to outline your coaching strategy</v>
      </c>
      <c r="G24" s="257"/>
      <c r="I24" s="255"/>
      <c r="J24" s="256" t="str">
        <f>Badges!C85</f>
        <v>Get tips fromo food professionals</v>
      </c>
      <c r="K24" s="258" t="str">
        <f>IF(Badges!F85="A","A"," ")</f>
        <v xml:space="preserve"> </v>
      </c>
      <c r="M24" s="255"/>
      <c r="N24" s="256" t="str">
        <f>Badges!C154</f>
        <v>Visit a water facility and explore its</v>
      </c>
      <c r="O24" s="258" t="str">
        <f>IF(Badges!F154="A","A"," ")</f>
        <v xml:space="preserve"> </v>
      </c>
      <c r="Q24" s="275">
        <v>2</v>
      </c>
      <c r="R24" s="359" t="str">
        <f>'Age-Level'!C45</f>
        <v>Find a woman in your community</v>
      </c>
      <c r="S24" s="270" t="str">
        <f>IF('Age-Level'!F45="A","A","")</f>
        <v/>
      </c>
    </row>
    <row r="25" spans="1:19" x14ac:dyDescent="0.2">
      <c r="A25" s="508" t="str">
        <f>Summary!A15</f>
        <v>Research and Development</v>
      </c>
      <c r="B25" s="509"/>
      <c r="C25" s="260" t="str">
        <f>IF(Badges!F227="C","C",IF(Badges!F227="P","P",""))</f>
        <v/>
      </c>
      <c r="E25" s="255"/>
      <c r="F25" s="256" t="str">
        <f>Badges!C31</f>
        <v>Talk to a great coach</v>
      </c>
      <c r="G25" s="258" t="str">
        <f>IF(Badges!F31="A","A"," ")</f>
        <v xml:space="preserve"> </v>
      </c>
      <c r="I25" s="255"/>
      <c r="J25" s="256" t="str">
        <f>Badges!C86</f>
        <v>Make a menu timeline</v>
      </c>
      <c r="K25" s="258" t="str">
        <f>IF(Badges!F86="A","A"," ")</f>
        <v xml:space="preserve"> </v>
      </c>
      <c r="M25" s="255"/>
      <c r="N25" s="256" t="str">
        <f>Badges!C155</f>
        <v>Investigate endangered marine life</v>
      </c>
      <c r="O25" s="258" t="str">
        <f>IF(Badges!F155="A","A"," ")</f>
        <v xml:space="preserve"> </v>
      </c>
      <c r="Q25" s="275">
        <v>3</v>
      </c>
      <c r="R25" s="359" t="str">
        <f>'Age-Level'!C46</f>
        <v>Gather three inspirational quotes</v>
      </c>
      <c r="S25" s="270" t="str">
        <f>IF('Age-Level'!F46="A","A","")</f>
        <v/>
      </c>
    </row>
    <row r="26" spans="1:19" x14ac:dyDescent="0.2">
      <c r="A26" s="508" t="str">
        <f>Summary!A16</f>
        <v>P &amp; L</v>
      </c>
      <c r="B26" s="509"/>
      <c r="C26" s="260" t="str">
        <f>IF(Badges!F240="C","C",IF(Badges!F240="P","P",""))</f>
        <v/>
      </c>
      <c r="E26" s="255"/>
      <c r="F26" s="256" t="str">
        <f>Badges!C32</f>
        <v>Watch three sports documentaries</v>
      </c>
      <c r="G26" s="258" t="str">
        <f>IF(Badges!F32="A","A"," ")</f>
        <v xml:space="preserve"> </v>
      </c>
      <c r="I26" s="255"/>
      <c r="J26" s="256" t="str">
        <f>Badges!C87</f>
        <v>Prepare a test meal for family or friends</v>
      </c>
      <c r="K26" s="258" t="str">
        <f>IF(Badges!F87="A","A"," ")</f>
        <v xml:space="preserve"> </v>
      </c>
      <c r="M26" s="255"/>
      <c r="N26" s="256" t="str">
        <f>Badges!C156</f>
        <v>Investigate water as a hazard</v>
      </c>
      <c r="O26" s="258" t="str">
        <f>IF(Badges!F156="A","A"," ")</f>
        <v xml:space="preserve"> </v>
      </c>
      <c r="Q26" s="275">
        <v>4</v>
      </c>
      <c r="R26" s="359" t="str">
        <f>'Age-Level'!C47</f>
        <v>Make something to remind you</v>
      </c>
      <c r="S26" s="270" t="str">
        <f>IF('Age-Level'!F47="A","A","")</f>
        <v/>
      </c>
    </row>
    <row r="27" spans="1:19" x14ac:dyDescent="0.2">
      <c r="A27" s="361"/>
      <c r="B27" s="361"/>
      <c r="C27" s="274"/>
      <c r="E27" s="255"/>
      <c r="F27" s="256" t="str">
        <f>Badges!C33</f>
        <v>Attend a coaching clinic or seminar</v>
      </c>
      <c r="G27" s="258" t="str">
        <f>IF(Badges!F33="A","A"," ")</f>
        <v xml:space="preserve"> </v>
      </c>
      <c r="I27" s="255">
        <v>4</v>
      </c>
      <c r="J27" s="256" t="str">
        <f>Badges!C88</f>
        <v>Explore imaginative ways to present food</v>
      </c>
      <c r="K27" s="257"/>
      <c r="M27" s="255">
        <v>4</v>
      </c>
      <c r="N27" s="256" t="str">
        <f>Badges!C157</f>
        <v>Explore water solutions</v>
      </c>
      <c r="O27" s="257"/>
      <c r="Q27" s="275">
        <v>5</v>
      </c>
      <c r="R27" s="359" t="str">
        <f>'Age-Level'!C48</f>
        <v xml:space="preserve">Make a commitment to live what </v>
      </c>
      <c r="S27" s="270" t="str">
        <f>IF('Age-Level'!F48="A","A","")</f>
        <v/>
      </c>
    </row>
    <row r="28" spans="1:19" x14ac:dyDescent="0.2">
      <c r="A28" s="502" t="s">
        <v>89</v>
      </c>
      <c r="B28" s="531"/>
      <c r="C28" s="531"/>
      <c r="E28" s="255">
        <v>2</v>
      </c>
      <c r="F28" s="256" t="str">
        <f>Badges!C34</f>
        <v>Conduct a first assessment</v>
      </c>
      <c r="G28" s="257"/>
      <c r="I28" s="255"/>
      <c r="J28" s="256" t="str">
        <f>Badges!C89</f>
        <v>Expreiment with garnishes</v>
      </c>
      <c r="K28" s="258" t="str">
        <f>IF(Badges!F89="A","A"," ")</f>
        <v xml:space="preserve"> </v>
      </c>
      <c r="M28" s="255"/>
      <c r="N28" s="256" t="str">
        <f>Badges!C158</f>
        <v>Interview a water scientist</v>
      </c>
      <c r="O28" s="258" t="str">
        <f>IF(Badges!F158="A","A"," ")</f>
        <v xml:space="preserve"> </v>
      </c>
      <c r="Q28" s="489" t="str">
        <f>'Age-Level'!B50</f>
        <v>My Promise, My Faith (Year 2)</v>
      </c>
      <c r="R28" s="513"/>
      <c r="S28" s="270"/>
    </row>
    <row r="29" spans="1:19" x14ac:dyDescent="0.2">
      <c r="B29" s="521" t="str">
        <f>Journey!B5</f>
        <v>It's Your World -- Change It!</v>
      </c>
      <c r="C29" s="522"/>
      <c r="E29" s="255"/>
      <c r="F29" s="256" t="str">
        <f>Badges!C35</f>
        <v>Prepare individual questionaires</v>
      </c>
      <c r="G29" s="258" t="str">
        <f>IF(Badges!F35="A","A"," ")</f>
        <v xml:space="preserve"> </v>
      </c>
      <c r="I29" s="255"/>
      <c r="J29" s="256" t="str">
        <f>Badges!C90</f>
        <v>Present food in interesting shapes</v>
      </c>
      <c r="K29" s="258" t="str">
        <f>IF(Badges!F90="A","A"," ")</f>
        <v xml:space="preserve"> </v>
      </c>
      <c r="M29" s="255"/>
      <c r="N29" s="256" t="str">
        <f>Badges!C159</f>
        <v>Explore the world of hydroelectricity</v>
      </c>
      <c r="O29" s="258" t="str">
        <f>IF(Badges!F159="A","A"," ")</f>
        <v xml:space="preserve"> </v>
      </c>
      <c r="Q29" s="276">
        <v>1</v>
      </c>
      <c r="R29" s="359" t="str">
        <f>'Age-Level'!C51</f>
        <v>Choose one line from the Law</v>
      </c>
      <c r="S29" s="270" t="str">
        <f>IF('Age-Level'!F51="A","A","")</f>
        <v/>
      </c>
    </row>
    <row r="30" spans="1:19" x14ac:dyDescent="0.2">
      <c r="B30" s="495" t="str">
        <f>Journey!C7</f>
        <v>The Girl Scout Advocate Award</v>
      </c>
      <c r="C30" s="496"/>
      <c r="E30" s="255"/>
      <c r="F30" s="256" t="str">
        <f>Badges!C36</f>
        <v>Host an initial session</v>
      </c>
      <c r="G30" s="258" t="str">
        <f>IF(Badges!F36="A","A"," ")</f>
        <v xml:space="preserve"> </v>
      </c>
      <c r="I30" s="255"/>
      <c r="J30" s="256" t="str">
        <f>Badges!C91</f>
        <v>Use serving ware in unusual ways</v>
      </c>
      <c r="K30" s="258" t="str">
        <f>IF(Badges!F91="A","A"," ")</f>
        <v xml:space="preserve"> </v>
      </c>
      <c r="M30" s="255"/>
      <c r="N30" s="256" t="str">
        <f>Badges!C160</f>
        <v>Design your own water innovation</v>
      </c>
      <c r="O30" s="258" t="str">
        <f>IF(Badges!F160="A","A"," ")</f>
        <v xml:space="preserve"> </v>
      </c>
      <c r="Q30" s="275">
        <v>2</v>
      </c>
      <c r="R30" s="359" t="str">
        <f>'Age-Level'!C52</f>
        <v>Find a woman in your community</v>
      </c>
      <c r="S30" s="270" t="str">
        <f>IF('Age-Level'!F52="A","A","")</f>
        <v/>
      </c>
    </row>
    <row r="31" spans="1:19" x14ac:dyDescent="0.2">
      <c r="B31" s="264">
        <f>Journey!F8</f>
        <v>0</v>
      </c>
      <c r="C31" s="260" t="str">
        <f>IF(Journey!G8="C","C",IF(Journey!G8="P","P",""))</f>
        <v/>
      </c>
      <c r="E31" s="255"/>
      <c r="F31" s="256" t="str">
        <f>Badges!C37</f>
        <v>Prepare a goal chart together</v>
      </c>
      <c r="G31" s="258" t="str">
        <f>IF(Badges!F37="A","A"," ")</f>
        <v xml:space="preserve"> </v>
      </c>
      <c r="I31" s="255">
        <v>5</v>
      </c>
      <c r="J31" s="256" t="str">
        <f>Badges!C92</f>
        <v>Host your party</v>
      </c>
      <c r="K31" s="257"/>
      <c r="M31" s="255">
        <v>5</v>
      </c>
      <c r="N31" s="256" t="str">
        <f>Badges!C161</f>
        <v>Educate and insipire others with a splash</v>
      </c>
      <c r="O31" s="257"/>
      <c r="Q31" s="275">
        <v>3</v>
      </c>
      <c r="R31" s="359" t="str">
        <f>'Age-Level'!C53</f>
        <v>Gather three inspirational quotes</v>
      </c>
      <c r="S31" s="270" t="str">
        <f>IF('Age-Level'!F53="A","A","")</f>
        <v/>
      </c>
    </row>
    <row r="32" spans="1:19" x14ac:dyDescent="0.2">
      <c r="B32" s="264">
        <f>Journey!F9</f>
        <v>0</v>
      </c>
      <c r="C32" s="260" t="str">
        <f>IF(Journey!G9="C","C",IF(Journey!G9="P","P",""))</f>
        <v/>
      </c>
      <c r="E32" s="354" t="str">
        <f>Badges!B29</f>
        <v>Coaching</v>
      </c>
      <c r="F32" s="355"/>
      <c r="G32" s="355"/>
      <c r="I32" s="255"/>
      <c r="J32" s="256" t="str">
        <f>Badges!C93</f>
        <v>Decorate according to your menu theme</v>
      </c>
      <c r="K32" s="258" t="str">
        <f>IF(Badges!F93="A","A"," ")</f>
        <v xml:space="preserve"> </v>
      </c>
      <c r="M32" s="255"/>
      <c r="N32" s="256" t="str">
        <f>Badges!C162</f>
        <v>Celebrate water with younger Girl Scouts</v>
      </c>
      <c r="O32" s="258" t="str">
        <f>IF(Badges!F162="A","A"," ")</f>
        <v xml:space="preserve"> </v>
      </c>
      <c r="Q32" s="275">
        <v>4</v>
      </c>
      <c r="R32" s="359" t="str">
        <f>'Age-Level'!C54</f>
        <v>Make something to remind you</v>
      </c>
      <c r="S32" s="270" t="str">
        <f>IF('Age-Level'!F54="A","A","")</f>
        <v/>
      </c>
    </row>
    <row r="33" spans="1:19" x14ac:dyDescent="0.2">
      <c r="B33" s="264">
        <f>Journey!F10</f>
        <v>0</v>
      </c>
      <c r="C33" s="260" t="str">
        <f>IF(Journey!G10="C","C",IF(Journey!G10="P","P",""))</f>
        <v/>
      </c>
      <c r="E33" s="255">
        <v>3</v>
      </c>
      <c r="F33" s="256" t="str">
        <f>Badges!C38</f>
        <v>Design your coaching plan</v>
      </c>
      <c r="G33" s="257"/>
      <c r="I33" s="255"/>
      <c r="J33" s="256" t="str">
        <f>Badges!C94</f>
        <v>Celebrate a special occasion</v>
      </c>
      <c r="K33" s="258" t="str">
        <f>IF(Badges!F94="A","A"," ")</f>
        <v xml:space="preserve"> </v>
      </c>
      <c r="M33" s="255"/>
      <c r="N33" s="256" t="str">
        <f>Badges!C163</f>
        <v>Share a water issue that matters to you</v>
      </c>
      <c r="O33" s="258" t="str">
        <f>IF(Badges!F163="A","A"," ")</f>
        <v xml:space="preserve"> </v>
      </c>
      <c r="Q33" s="275">
        <v>5</v>
      </c>
      <c r="R33" s="359" t="str">
        <f>'Age-Level'!C55</f>
        <v xml:space="preserve">Make a commitment to live what </v>
      </c>
      <c r="S33" s="379" t="str">
        <f>IF('Age-Level'!F55="A","A","")</f>
        <v/>
      </c>
    </row>
    <row r="34" spans="1:19" x14ac:dyDescent="0.2">
      <c r="A34" s="292"/>
      <c r="B34" s="491" t="str">
        <f>Journey!B14</f>
        <v>JUSTICE</v>
      </c>
      <c r="C34" s="492"/>
      <c r="E34" s="255"/>
      <c r="F34" s="256" t="str">
        <f>Badges!C39</f>
        <v xml:space="preserve">Design a special warm-up </v>
      </c>
      <c r="G34" s="258" t="str">
        <f>IF(Badges!F39="A","A"," ")</f>
        <v xml:space="preserve"> </v>
      </c>
      <c r="I34" s="255"/>
      <c r="J34" s="256" t="str">
        <f>Badges!C95</f>
        <v>Use food and fun to forge new friendships</v>
      </c>
      <c r="K34" s="258" t="str">
        <f>IF(Badges!F95="A","A"," ")</f>
        <v xml:space="preserve"> </v>
      </c>
      <c r="M34" s="255"/>
      <c r="N34" s="256" t="str">
        <f>Badges!C164</f>
        <v>Guide a group to a water place</v>
      </c>
      <c r="O34" s="258" t="str">
        <f>IF(Badges!F164="A","A"," ")</f>
        <v xml:space="preserve"> </v>
      </c>
      <c r="Q34" s="534" t="str">
        <f>'Age-Level'!B57</f>
        <v>Safety Award</v>
      </c>
      <c r="R34" s="534"/>
      <c r="S34" s="379"/>
    </row>
    <row r="35" spans="1:19" x14ac:dyDescent="0.2">
      <c r="A35" s="292"/>
      <c r="B35" s="497" t="str">
        <f>Journey!C15</f>
        <v>Sage Award</v>
      </c>
      <c r="C35" s="498"/>
      <c r="E35" s="255"/>
      <c r="F35" s="256" t="str">
        <f>Badges!C40</f>
        <v>Research and choose</v>
      </c>
      <c r="G35" s="258" t="str">
        <f>IF(Badges!F40="A","A"," ")</f>
        <v xml:space="preserve"> </v>
      </c>
      <c r="I35" s="354" t="str">
        <f>Badges!B98</f>
        <v>Ambassador First Aid</v>
      </c>
      <c r="J35" s="355"/>
      <c r="K35" s="355"/>
      <c r="M35" s="354" t="str">
        <f>Badges!B168</f>
        <v>On My Own</v>
      </c>
      <c r="N35" s="355"/>
      <c r="O35" s="355"/>
      <c r="Q35" s="276">
        <v>1</v>
      </c>
      <c r="R35" s="359" t="str">
        <f>'Age-Level'!C58</f>
        <v>Learn how to make a room safe for a</v>
      </c>
      <c r="S35" s="270" t="str">
        <f>IF('Age-Level'!F58="A","A","")</f>
        <v/>
      </c>
    </row>
    <row r="36" spans="1:19" ht="12.75" customHeight="1" x14ac:dyDescent="0.2">
      <c r="A36" s="292"/>
      <c r="B36" s="264">
        <f>Journey!F16</f>
        <v>0</v>
      </c>
      <c r="C36" s="260" t="str">
        <f>IF(Journey!G16="C","C",IF(Journey!G16="P","P",""))</f>
        <v/>
      </c>
      <c r="E36" s="255"/>
      <c r="F36" s="256" t="str">
        <f>Badges!C41</f>
        <v>Open and close each session</v>
      </c>
      <c r="G36" s="258" t="str">
        <f>IF(Badges!F41="A","A"," ")</f>
        <v xml:space="preserve"> </v>
      </c>
      <c r="I36" s="255">
        <v>1</v>
      </c>
      <c r="J36" s="256" t="str">
        <f>Badges!C99</f>
        <v>Learn how to deal with medical emergencies in the winderness</v>
      </c>
      <c r="K36" s="257"/>
      <c r="M36" s="255">
        <v>1</v>
      </c>
      <c r="N36" s="256" t="str">
        <f>Badges!C169</f>
        <v>Plan for where you'll live</v>
      </c>
      <c r="O36" s="257"/>
      <c r="Q36" s="275">
        <v>2</v>
      </c>
      <c r="R36" s="359" t="str">
        <f>'Age-Level'!C59</f>
        <v>Find out about water safety</v>
      </c>
      <c r="S36" s="270" t="str">
        <f>IF('Age-Level'!F59="A","A","")</f>
        <v/>
      </c>
    </row>
    <row r="37" spans="1:19" ht="12.75" customHeight="1" x14ac:dyDescent="0.2">
      <c r="A37" s="292"/>
      <c r="B37" s="264">
        <f>Journey!F17</f>
        <v>0</v>
      </c>
      <c r="C37" s="260" t="str">
        <f>IF(Journey!G17="C","C",IF(Journey!G17="P","P",""))</f>
        <v/>
      </c>
      <c r="E37" s="255">
        <v>4</v>
      </c>
      <c r="F37" s="256" t="str">
        <f>Badges!C42</f>
        <v>Put your plan in action</v>
      </c>
      <c r="G37" s="257"/>
      <c r="I37" s="255"/>
      <c r="J37" s="256" t="str">
        <f>Badges!C100</f>
        <v>Backcountry</v>
      </c>
      <c r="K37" s="258" t="str">
        <f>IF(Badges!F100="A","A"," ")</f>
        <v xml:space="preserve"> </v>
      </c>
      <c r="M37" s="255"/>
      <c r="N37" s="256" t="str">
        <f>Badges!C170</f>
        <v>Take a tour</v>
      </c>
      <c r="O37" s="258" t="str">
        <f>IF(Badges!F170="A","A"," ")</f>
        <v xml:space="preserve"> </v>
      </c>
      <c r="Q37" s="275">
        <v>3</v>
      </c>
      <c r="R37" s="359" t="str">
        <f>'Age-Level'!C60</f>
        <v>Teach a Daisy or Brownie what to do if</v>
      </c>
      <c r="S37" s="270" t="str">
        <f>IF('Age-Level'!F60="A","A","")</f>
        <v/>
      </c>
    </row>
    <row r="38" spans="1:19" x14ac:dyDescent="0.2">
      <c r="A38" s="292"/>
      <c r="B38" s="264">
        <f>Journey!F18</f>
        <v>0</v>
      </c>
      <c r="C38" s="260" t="str">
        <f>IF(Journey!G18="C","C",IF(Journey!G18="P","P",""))</f>
        <v/>
      </c>
      <c r="E38" s="255"/>
      <c r="F38" s="256" t="str">
        <f>Badges!C43</f>
        <v>Add a morale-boosting time-out</v>
      </c>
      <c r="G38" s="258" t="str">
        <f>IF(Badges!F43="A","A"," ")</f>
        <v xml:space="preserve"> </v>
      </c>
      <c r="I38" s="255"/>
      <c r="J38" s="256" t="str">
        <f>Badges!C101</f>
        <v>Open water</v>
      </c>
      <c r="K38" s="258" t="str">
        <f>IF(Badges!F101="A","A"," ")</f>
        <v xml:space="preserve"> </v>
      </c>
      <c r="M38" s="255"/>
      <c r="N38" s="256" t="str">
        <f>Badges!C171</f>
        <v>Interview a new tenant or homeowner</v>
      </c>
      <c r="O38" s="258" t="str">
        <f>IF(Badges!F171="A","A"," ")</f>
        <v xml:space="preserve"> </v>
      </c>
      <c r="Q38" s="275">
        <v>4</v>
      </c>
      <c r="R38" s="359" t="str">
        <f>'Age-Level'!C61</f>
        <v>With your family, make sure you have</v>
      </c>
      <c r="S38" s="270" t="str">
        <f>IF('Age-Level'!F61="A","A","")</f>
        <v/>
      </c>
    </row>
    <row r="39" spans="1:19" x14ac:dyDescent="0.2">
      <c r="A39" s="292"/>
      <c r="B39" s="264">
        <f>Journey!F19</f>
        <v>0</v>
      </c>
      <c r="C39" s="260" t="str">
        <f>IF(Journey!G19="C","C",IF(Journey!G19="P","P",""))</f>
        <v/>
      </c>
      <c r="E39" s="255"/>
      <c r="F39" s="256" t="str">
        <f>Badges!C44</f>
        <v>Ask your players to coach you!</v>
      </c>
      <c r="G39" s="258" t="str">
        <f>IF(Badges!F44="A","A"," ")</f>
        <v xml:space="preserve"> </v>
      </c>
      <c r="I39" s="255"/>
      <c r="J39" s="256" t="str">
        <f>Badges!C102</f>
        <v>Mountains</v>
      </c>
      <c r="K39" s="258" t="str">
        <f>IF(Badges!F102="A","A"," ")</f>
        <v xml:space="preserve"> </v>
      </c>
      <c r="M39" s="255"/>
      <c r="N39" s="256" t="str">
        <f>Badges!C172</f>
        <v>Be chart smart</v>
      </c>
      <c r="O39" s="258" t="str">
        <f>IF(Badges!F172="A","A"," ")</f>
        <v xml:space="preserve"> </v>
      </c>
      <c r="Q39" s="275">
        <v>5</v>
      </c>
      <c r="R39" s="359" t="str">
        <f>'Age-Level'!C62</f>
        <v>Discuss bullying with your Girl Scout</v>
      </c>
      <c r="S39" s="270" t="str">
        <f>IF('Age-Level'!F62="A","A","")</f>
        <v/>
      </c>
    </row>
    <row r="40" spans="1:19" x14ac:dyDescent="0.2">
      <c r="A40" s="292"/>
      <c r="B40" s="264">
        <f>Journey!F20</f>
        <v>0</v>
      </c>
      <c r="C40" s="260" t="str">
        <f>IF(Journey!G20="C","C",IF(Journey!G20="P","P",""))</f>
        <v/>
      </c>
      <c r="E40" s="255"/>
      <c r="F40" s="256" t="str">
        <f>Badges!C45</f>
        <v xml:space="preserve">Bring in another coah to watch </v>
      </c>
      <c r="G40" s="258" t="str">
        <f>IF(Badges!F45="A","A"," ")</f>
        <v xml:space="preserve"> </v>
      </c>
      <c r="I40" s="255">
        <v>2</v>
      </c>
      <c r="J40" s="256" t="str">
        <f>Badges!C103</f>
        <v>Research careers that save lives in extreme conditions</v>
      </c>
      <c r="K40" s="257"/>
      <c r="M40" s="255">
        <v>2</v>
      </c>
      <c r="N40" s="256" t="str">
        <f>Badges!C173</f>
        <v>Plan for your daily needs</v>
      </c>
      <c r="O40" s="257"/>
    </row>
    <row r="41" spans="1:19" x14ac:dyDescent="0.2">
      <c r="A41" s="292"/>
      <c r="B41" s="264">
        <f>Journey!F21</f>
        <v>0</v>
      </c>
      <c r="C41" s="260" t="str">
        <f>IF(Journey!G21="C","C",IF(Journey!G21="P","P",""))</f>
        <v/>
      </c>
      <c r="E41" s="255">
        <v>5</v>
      </c>
      <c r="F41" s="256" t="str">
        <f>Badges!C46</f>
        <v>Attend the big event</v>
      </c>
      <c r="G41" s="257"/>
      <c r="I41" s="255"/>
      <c r="J41" s="256" t="str">
        <f>Badges!C104</f>
        <v>Wilderness rescue</v>
      </c>
      <c r="K41" s="258" t="str">
        <f>IF(Badges!F104="A","A"," ")</f>
        <v xml:space="preserve"> </v>
      </c>
      <c r="M41" s="255"/>
      <c r="N41" s="256" t="str">
        <f>Badges!C174</f>
        <v>Focus on your finances</v>
      </c>
      <c r="O41" s="258" t="str">
        <f>IF(Badges!F174="A","A"," ")</f>
        <v xml:space="preserve"> </v>
      </c>
    </row>
    <row r="42" spans="1:19" ht="12.75" customHeight="1" x14ac:dyDescent="0.2">
      <c r="A42" s="262"/>
      <c r="B42" s="493" t="str">
        <f>Journey!B25</f>
        <v>BLISS: Live it! Give It!</v>
      </c>
      <c r="C42" s="494"/>
      <c r="E42" s="255"/>
      <c r="F42" s="256" t="str">
        <f>Badges!C47</f>
        <v>Meet with your players for a relaxing</v>
      </c>
      <c r="G42" s="258" t="str">
        <f>IF(Badges!F47="A","A"," ")</f>
        <v xml:space="preserve"> </v>
      </c>
      <c r="I42" s="255"/>
      <c r="J42" s="256" t="str">
        <f>Badges!C105</f>
        <v>Disaster preparedness</v>
      </c>
      <c r="K42" s="258" t="str">
        <f>IF(Badges!F105="A","A"," ")</f>
        <v xml:space="preserve"> </v>
      </c>
      <c r="M42" s="255"/>
      <c r="N42" s="256" t="str">
        <f>Badges!C175</f>
        <v>Shop talk</v>
      </c>
      <c r="O42" s="258" t="str">
        <f>IF(Badges!F175="A","A"," ")</f>
        <v xml:space="preserve"> </v>
      </c>
      <c r="Q42" s="523"/>
      <c r="R42" s="523"/>
      <c r="S42" s="248"/>
    </row>
    <row r="43" spans="1:19" ht="12.75" customHeight="1" x14ac:dyDescent="0.2">
      <c r="B43" s="495" t="str">
        <f>Journey!C26</f>
        <v>Dream Maker Award</v>
      </c>
      <c r="C43" s="496"/>
      <c r="E43" s="255"/>
      <c r="F43" s="256" t="str">
        <f>Badges!C48</f>
        <v>Host a celebration</v>
      </c>
      <c r="G43" s="258" t="str">
        <f>IF(Badges!F48="A","A"," ")</f>
        <v xml:space="preserve"> </v>
      </c>
      <c r="I43" s="255"/>
      <c r="J43" s="256" t="str">
        <f>Badges!C106</f>
        <v>Military medicine</v>
      </c>
      <c r="K43" s="258" t="str">
        <f>IF(Badges!F106="A","A"," ")</f>
        <v xml:space="preserve"> </v>
      </c>
      <c r="M43" s="255"/>
      <c r="N43" s="256" t="str">
        <f>Badges!C176</f>
        <v>Audit request</v>
      </c>
      <c r="O43" s="258" t="str">
        <f>IF(Badges!F176="A","A"," ")</f>
        <v xml:space="preserve"> </v>
      </c>
      <c r="Q43" s="275"/>
      <c r="R43" s="275"/>
      <c r="S43" s="248"/>
    </row>
    <row r="44" spans="1:19" x14ac:dyDescent="0.2">
      <c r="B44" s="264">
        <f>Journey!F27</f>
        <v>0</v>
      </c>
      <c r="C44" s="260" t="str">
        <f>IF(Journey!G27="C","C",IF(Journey!G27="P","P",""))</f>
        <v/>
      </c>
      <c r="E44" s="255"/>
      <c r="F44" s="256" t="str">
        <f>Badges!C49</f>
        <v>Make a "trading card" for each athlete</v>
      </c>
      <c r="G44" s="258" t="str">
        <f>IF(Badges!F49="A","A"," ")</f>
        <v xml:space="preserve"> </v>
      </c>
      <c r="I44" s="255">
        <v>3</v>
      </c>
      <c r="J44" s="256" t="str">
        <f>Badges!C107</f>
        <v>Find out how to care for a critically injured person</v>
      </c>
      <c r="K44" s="257"/>
      <c r="M44" s="255">
        <v>3</v>
      </c>
      <c r="N44" s="256" t="str">
        <f>Badges!C177</f>
        <v>Plan for having fun</v>
      </c>
      <c r="O44" s="257"/>
      <c r="Q44" s="275"/>
      <c r="R44" s="275"/>
      <c r="S44" s="248"/>
    </row>
    <row r="45" spans="1:19" x14ac:dyDescent="0.2">
      <c r="B45" s="264">
        <f>Journey!F28</f>
        <v>0</v>
      </c>
      <c r="C45" s="260" t="str">
        <f>IF(Journey!G28="C","C",IF(Journey!G28="P","P",""))</f>
        <v/>
      </c>
      <c r="E45" s="510" t="str">
        <f>Badges!B52</f>
        <v>Public Policy</v>
      </c>
      <c r="F45" s="510"/>
      <c r="G45" s="510"/>
      <c r="I45" s="255"/>
      <c r="J45" s="256" t="str">
        <f>Badges!C108</f>
        <v>Take a wilderness first aid course</v>
      </c>
      <c r="K45" s="258" t="str">
        <f>IF(Badges!F108="A","A"," ")</f>
        <v xml:space="preserve"> </v>
      </c>
      <c r="M45" s="255"/>
      <c r="N45" s="256" t="str">
        <f>Badges!C178</f>
        <v>Hooray for hobbies!</v>
      </c>
      <c r="O45" s="258" t="str">
        <f>IF(Badges!F178="A","A"," ")</f>
        <v xml:space="preserve"> </v>
      </c>
      <c r="Q45" s="275"/>
      <c r="R45" s="275"/>
      <c r="S45" s="248"/>
    </row>
    <row r="46" spans="1:19" x14ac:dyDescent="0.2">
      <c r="B46" s="264">
        <f>Journey!F29</f>
        <v>0</v>
      </c>
      <c r="C46" s="260" t="str">
        <f>IF(Journey!G29="C","C",IF(Journey!G29="P","P",""))</f>
        <v/>
      </c>
      <c r="E46" s="255">
        <v>1</v>
      </c>
      <c r="F46" s="256" t="str">
        <f>Badges!C53</f>
        <v>Find out how activitists advocate for change</v>
      </c>
      <c r="G46" s="257" t="s">
        <v>27</v>
      </c>
      <c r="I46" s="255"/>
      <c r="J46" s="256" t="str">
        <f>Badges!C109</f>
        <v>Interview a doctor, nurse, EMT, or first</v>
      </c>
      <c r="K46" s="258" t="str">
        <f>IF(Badges!F109="A","A"," ")</f>
        <v xml:space="preserve"> </v>
      </c>
      <c r="M46" s="255"/>
      <c r="N46" s="256" t="str">
        <f>Badges!C179</f>
        <v>Treat yourself</v>
      </c>
      <c r="O46" s="258" t="str">
        <f>IF(Badges!F179="A","A"," ")</f>
        <v xml:space="preserve"> </v>
      </c>
      <c r="Q46" s="275"/>
      <c r="R46" s="275"/>
      <c r="S46" s="248"/>
    </row>
    <row r="47" spans="1:19" x14ac:dyDescent="0.2">
      <c r="B47" s="264">
        <f>Journey!F30</f>
        <v>0</v>
      </c>
      <c r="C47" s="260" t="str">
        <f>IF(Journey!G30="C","C",IF(Journey!G30="P","P",""))</f>
        <v/>
      </c>
      <c r="E47" s="255"/>
      <c r="F47" s="256" t="str">
        <f>Badges!C54</f>
        <v>Interview an activist</v>
      </c>
      <c r="G47" s="258" t="str">
        <f>IF(Badges!F54="A","A"," ")</f>
        <v xml:space="preserve"> </v>
      </c>
      <c r="I47" s="255"/>
      <c r="J47" s="256" t="str">
        <f>Badges!C110</f>
        <v xml:space="preserve">Discover how to use what's on hand in </v>
      </c>
      <c r="K47" s="258" t="str">
        <f>IF(Badges!F110="A","A"," ")</f>
        <v xml:space="preserve"> </v>
      </c>
      <c r="M47" s="255"/>
      <c r="N47" s="256" t="str">
        <f>Badges!C180</f>
        <v>Class act</v>
      </c>
      <c r="O47" s="258" t="str">
        <f>IF(Badges!F180="A","A"," ")</f>
        <v xml:space="preserve"> </v>
      </c>
      <c r="Q47" s="275"/>
      <c r="R47" s="275"/>
      <c r="S47" s="248"/>
    </row>
    <row r="48" spans="1:19" x14ac:dyDescent="0.2">
      <c r="B48" s="272"/>
      <c r="C48" s="272"/>
      <c r="E48" s="255"/>
      <c r="F48" s="256" t="str">
        <f>Badges!C55</f>
        <v>Watch a documentary or movie</v>
      </c>
      <c r="G48" s="258" t="str">
        <f>IF(Badges!F55="A","A"," ")</f>
        <v xml:space="preserve"> </v>
      </c>
      <c r="I48" s="354" t="str">
        <f>Badges!B98</f>
        <v>Ambassador First Aid</v>
      </c>
      <c r="J48" s="355"/>
      <c r="K48" s="355"/>
      <c r="M48" s="255">
        <v>4</v>
      </c>
      <c r="N48" s="256" t="str">
        <f>Badges!C181</f>
        <v>Plan for the unexpected</v>
      </c>
      <c r="O48" s="257"/>
    </row>
    <row r="49" spans="1:19" x14ac:dyDescent="0.2">
      <c r="A49" s="502" t="s">
        <v>345</v>
      </c>
      <c r="B49" s="531"/>
      <c r="C49" s="531"/>
      <c r="E49" s="255"/>
      <c r="F49" s="256" t="str">
        <f>Badges!C56</f>
        <v xml:space="preserve">Read about women who change the </v>
      </c>
      <c r="G49" s="258" t="str">
        <f>IF(Badges!F56="A","A"," ")</f>
        <v xml:space="preserve"> </v>
      </c>
      <c r="I49" s="255">
        <v>4</v>
      </c>
      <c r="J49" s="256" t="str">
        <f>Badges!C111</f>
        <v>Know how to move an injured person</v>
      </c>
      <c r="K49" s="257"/>
      <c r="M49" s="255"/>
      <c r="N49" s="256" t="str">
        <f>Badges!C182</f>
        <v>Interview your network</v>
      </c>
      <c r="O49" s="258" t="str">
        <f>IF(Badges!F182="A","A"," ")</f>
        <v xml:space="preserve"> </v>
      </c>
    </row>
    <row r="50" spans="1:19" x14ac:dyDescent="0.2">
      <c r="A50" s="267"/>
      <c r="B50" s="360" t="str">
        <f>Bridging!B6</f>
        <v>Pass It On!</v>
      </c>
      <c r="C50" s="259" t="str">
        <f>IF(Bridging!F10="C","C",IF(Bridging!F10="P","P",""))</f>
        <v/>
      </c>
      <c r="E50" s="255">
        <v>2</v>
      </c>
      <c r="F50" s="256" t="str">
        <f>Badges!C57</f>
        <v>Engage as a global citizen</v>
      </c>
      <c r="G50" s="257"/>
      <c r="I50" s="255"/>
      <c r="J50" s="256" t="str">
        <f>Badges!C112</f>
        <v>Visit a medical school</v>
      </c>
      <c r="K50" s="258" t="str">
        <f>IF(Badges!F112="A","A"," ")</f>
        <v xml:space="preserve"> </v>
      </c>
      <c r="M50" s="255"/>
      <c r="N50" s="256" t="str">
        <f>Badges!C183</f>
        <v>Interview a Financial guru</v>
      </c>
      <c r="O50" s="258" t="str">
        <f>IF(Badges!F183="A","A"," ")</f>
        <v xml:space="preserve"> </v>
      </c>
    </row>
    <row r="51" spans="1:19" x14ac:dyDescent="0.2">
      <c r="A51" s="267"/>
      <c r="B51" s="268" t="str">
        <f>Bridging!B11</f>
        <v>Look Ahead!</v>
      </c>
      <c r="C51" s="259" t="str">
        <f>IF(Bridging!F15="C","C",IF(Bridging!F15="P","P",""))</f>
        <v/>
      </c>
      <c r="E51" s="255"/>
      <c r="F51" s="256" t="str">
        <f>Badges!C58</f>
        <v>Compare laws</v>
      </c>
      <c r="G51" s="258" t="str">
        <f>IF(Badges!F58="A","A"," ")</f>
        <v xml:space="preserve"> </v>
      </c>
      <c r="I51" s="255"/>
      <c r="J51" s="256" t="str">
        <f>Badges!C113</f>
        <v>Take a wilderness first aid course</v>
      </c>
      <c r="K51" s="258" t="str">
        <f>IF(Badges!F113="A","A"," ")</f>
        <v xml:space="preserve"> </v>
      </c>
      <c r="M51" s="255"/>
      <c r="N51" s="256" t="str">
        <f>Badges!C184</f>
        <v>Interview an insurance expert</v>
      </c>
      <c r="O51" s="258" t="str">
        <f>IF(Badges!F184="A","A"," ")</f>
        <v xml:space="preserve"> </v>
      </c>
    </row>
    <row r="52" spans="1:19" x14ac:dyDescent="0.2">
      <c r="A52" s="267"/>
      <c r="B52" s="359" t="str">
        <f>Bridging!C16</f>
        <v>Plan a Ceremony</v>
      </c>
      <c r="C52" s="259" t="str">
        <f>IF(Bridging!F17="C","C",IF(Bridging!F17="P","P",""))</f>
        <v/>
      </c>
      <c r="E52" s="255"/>
      <c r="F52" s="256" t="str">
        <f>Badges!C59</f>
        <v xml:space="preserve">Track a public-policy issue being </v>
      </c>
      <c r="G52" s="258" t="str">
        <f>IF(Badges!F59="A","A"," ")</f>
        <v xml:space="preserve"> </v>
      </c>
      <c r="I52" s="255"/>
      <c r="J52" s="256" t="str">
        <f>Badges!C114</f>
        <v>Organize a mock emergency drill</v>
      </c>
      <c r="K52" s="258" t="str">
        <f>IF(Badges!F114="A","A"," ")</f>
        <v xml:space="preserve"> </v>
      </c>
      <c r="M52" s="354" t="str">
        <f>Badges!B168</f>
        <v>On My Own</v>
      </c>
      <c r="N52" s="355"/>
      <c r="O52" s="355"/>
    </row>
    <row r="53" spans="1:19" x14ac:dyDescent="0.2">
      <c r="B53" s="269" t="s">
        <v>140</v>
      </c>
      <c r="C53" s="259" t="str">
        <f>IF(Bridging!F18="C","C",IF(Bridging!F18="P","P",""))</f>
        <v/>
      </c>
      <c r="E53" s="255"/>
      <c r="F53" s="256" t="str">
        <f>Badges!C60</f>
        <v>Explore an international NGO</v>
      </c>
      <c r="G53" s="258" t="str">
        <f>IF(Badges!F60="A","A"," ")</f>
        <v xml:space="preserve"> </v>
      </c>
      <c r="I53" s="255">
        <v>5</v>
      </c>
      <c r="J53" s="256" t="str">
        <f>Badges!C115</f>
        <v>Explore real-life examples for handling wilderness emergencies</v>
      </c>
      <c r="K53" s="257"/>
      <c r="M53" s="255">
        <v>5</v>
      </c>
      <c r="N53" s="256" t="str">
        <f>Badges!C185</f>
        <v>Plan for sharing with others</v>
      </c>
      <c r="O53" s="257"/>
    </row>
    <row r="54" spans="1:19" x14ac:dyDescent="0.2">
      <c r="B54" s="263"/>
      <c r="C54" s="356"/>
      <c r="I54" s="255"/>
      <c r="J54" s="256" t="str">
        <f>Badges!C116</f>
        <v>Explore wilderness survival</v>
      </c>
      <c r="K54" s="258" t="str">
        <f>IF(Badges!F116="A","A"," ")</f>
        <v xml:space="preserve"> </v>
      </c>
      <c r="M54" s="255"/>
      <c r="N54" s="256" t="str">
        <f>Badges!C186</f>
        <v>Plan for presents</v>
      </c>
      <c r="O54" s="258" t="str">
        <f>IF(Badges!F186="A","A"," ")</f>
        <v xml:space="preserve"> </v>
      </c>
      <c r="Q54" s="275"/>
      <c r="R54" s="275"/>
      <c r="S54" s="248"/>
    </row>
    <row r="55" spans="1:19" x14ac:dyDescent="0.2">
      <c r="I55" s="255"/>
      <c r="J55" s="256" t="str">
        <f>Badges!C117</f>
        <v>Investigate extreme first aid</v>
      </c>
      <c r="K55" s="258" t="str">
        <f>IF(Badges!F117="A","A"," ")</f>
        <v xml:space="preserve"> </v>
      </c>
      <c r="M55" s="255"/>
      <c r="N55" s="256" t="str">
        <f>Badges!C187</f>
        <v>Budget for your time</v>
      </c>
      <c r="O55" s="258" t="str">
        <f>IF(Badges!F187="A","A"," ")</f>
        <v xml:space="preserve"> </v>
      </c>
      <c r="Q55" s="514"/>
      <c r="R55" s="532"/>
      <c r="S55" s="532"/>
    </row>
    <row r="56" spans="1:19" x14ac:dyDescent="0.2">
      <c r="I56" s="255"/>
      <c r="J56" s="256" t="str">
        <f>Badges!C118</f>
        <v>Interview an everyday hero</v>
      </c>
      <c r="K56" s="258" t="str">
        <f>IF(Badges!F118="A","A"," ")</f>
        <v xml:space="preserve"> </v>
      </c>
      <c r="M56" s="255"/>
      <c r="N56" s="256" t="str">
        <f>Badges!C188</f>
        <v>Charity starts… with a budget</v>
      </c>
      <c r="O56" s="258" t="str">
        <f>IF(Badges!F188="A","A"," ")</f>
        <v xml:space="preserve"> </v>
      </c>
    </row>
    <row r="57" spans="1:19" x14ac:dyDescent="0.2">
      <c r="I57" s="354" t="str">
        <f>Badges!B121</f>
        <v>Ambassador Girl Scout Way</v>
      </c>
      <c r="J57" s="355"/>
      <c r="K57" s="355"/>
      <c r="M57" s="354" t="str">
        <f>Badges!B215</f>
        <v>Research and Development</v>
      </c>
      <c r="N57" s="355"/>
      <c r="O57" s="355"/>
    </row>
    <row r="58" spans="1:19" x14ac:dyDescent="0.2">
      <c r="I58" s="255">
        <v>1</v>
      </c>
      <c r="J58" s="256" t="str">
        <f>Badges!C122</f>
        <v>Use song to bring people together or to spread a message</v>
      </c>
      <c r="K58" s="257"/>
      <c r="M58" s="255">
        <v>1</v>
      </c>
      <c r="N58" s="256" t="str">
        <f>Badges!C216</f>
        <v>Analyze sales trends</v>
      </c>
      <c r="O58" s="257"/>
    </row>
    <row r="59" spans="1:19" x14ac:dyDescent="0.2">
      <c r="I59" s="255"/>
      <c r="J59" s="256" t="str">
        <f>Badges!C123</f>
        <v>Use music to move people to action</v>
      </c>
      <c r="K59" s="258" t="str">
        <f>IF(Badges!F123="A","A"," ")</f>
        <v xml:space="preserve"> </v>
      </c>
      <c r="M59" s="255"/>
      <c r="N59" s="256" t="str">
        <f>Badges!C217</f>
        <v>Invest some R&amp;D</v>
      </c>
      <c r="O59" s="258" t="str">
        <f>IF(Badges!F217="A","A"," ")</f>
        <v xml:space="preserve"> </v>
      </c>
    </row>
    <row r="60" spans="1:19" x14ac:dyDescent="0.2">
      <c r="I60" s="255"/>
      <c r="J60" s="256" t="str">
        <f>Badges!C124</f>
        <v xml:space="preserve">Ogranize a songfest for younger </v>
      </c>
      <c r="K60" s="258" t="str">
        <f>IF(Badges!F124="A","A"," ")</f>
        <v xml:space="preserve"> </v>
      </c>
      <c r="M60" s="255">
        <v>2</v>
      </c>
      <c r="N60" s="256" t="str">
        <f>Badges!C218</f>
        <v>Reasearch how other companies innovate</v>
      </c>
      <c r="O60" s="257"/>
    </row>
    <row r="61" spans="1:19" ht="12.75" customHeight="1" x14ac:dyDescent="0.2">
      <c r="I61" s="255"/>
      <c r="J61" s="256" t="str">
        <f>Badges!C125</f>
        <v>Bring generations together in song</v>
      </c>
      <c r="K61" s="258" t="str">
        <f>IF(Badges!F125="A","A"," ")</f>
        <v xml:space="preserve"> </v>
      </c>
      <c r="M61" s="255"/>
      <c r="N61" s="256" t="str">
        <f>Badges!C219</f>
        <v>Find at least three other companies</v>
      </c>
      <c r="O61" s="258" t="str">
        <f>IF(Badges!F219="A","A"," ")</f>
        <v xml:space="preserve"> </v>
      </c>
    </row>
    <row r="62" spans="1:19" ht="12.75" customHeight="1" x14ac:dyDescent="0.2">
      <c r="I62" s="255">
        <v>2</v>
      </c>
      <c r="J62" s="256" t="str">
        <f>Badges!C126</f>
        <v>Celebrate World Thinking Day</v>
      </c>
      <c r="K62" s="257"/>
      <c r="M62" s="255">
        <v>3</v>
      </c>
      <c r="N62" s="256" t="str">
        <f>Badges!C218</f>
        <v>Reasearch how other companies innovate</v>
      </c>
      <c r="O62" s="257"/>
    </row>
    <row r="63" spans="1:19" x14ac:dyDescent="0.2">
      <c r="I63" s="255"/>
      <c r="J63" s="256" t="str">
        <f>Badges!C127</f>
        <v>Follow in the steps of female leaders</v>
      </c>
      <c r="K63" s="258" t="str">
        <f>IF(Badges!F127="A","A"," ")</f>
        <v xml:space="preserve"> </v>
      </c>
      <c r="M63" s="255"/>
      <c r="N63" s="256" t="str">
        <f>Badges!C221</f>
        <v>Developing a new product</v>
      </c>
      <c r="O63" s="258" t="str">
        <f>IF(Badges!F221="A","A"," ")</f>
        <v xml:space="preserve"> </v>
      </c>
    </row>
    <row r="64" spans="1:19" x14ac:dyDescent="0.2">
      <c r="I64" s="255"/>
      <c r="J64" s="256" t="str">
        <f>Badges!C128</f>
        <v>Make World Thinking Day cards</v>
      </c>
      <c r="K64" s="258" t="str">
        <f>IF(Badges!F128="A","A"," ")</f>
        <v xml:space="preserve"> </v>
      </c>
      <c r="M64" s="255">
        <v>4</v>
      </c>
      <c r="N64" s="256" t="str">
        <f>Badges!C222</f>
        <v>Expolore possible projects during your cookie sale</v>
      </c>
      <c r="O64" s="257"/>
    </row>
    <row r="65" spans="1:19" x14ac:dyDescent="0.2">
      <c r="I65" s="255"/>
      <c r="J65" s="256" t="str">
        <f>Badges!C129</f>
        <v>Earn their Word Thinking Day award</v>
      </c>
      <c r="K65" s="258" t="str">
        <f>IF(Badges!F129="A","A"," ")</f>
        <v xml:space="preserve"> </v>
      </c>
      <c r="M65" s="255"/>
      <c r="N65" s="256" t="str">
        <f>Badges!C223</f>
        <v>If you're considering serveral</v>
      </c>
      <c r="O65" s="258" t="str">
        <f>IF(Badges!F223="A","A"," ")</f>
        <v xml:space="preserve"> </v>
      </c>
    </row>
    <row r="66" spans="1:19" x14ac:dyDescent="0.2">
      <c r="M66" s="255">
        <v>5</v>
      </c>
      <c r="N66" s="256" t="str">
        <f>Badges!C220</f>
        <v>Find out how companies use R&amp;D to improve their products</v>
      </c>
      <c r="O66" s="257"/>
    </row>
    <row r="67" spans="1:19" x14ac:dyDescent="0.2">
      <c r="M67" s="255"/>
      <c r="N67" s="256" t="str">
        <f>Badges!C225</f>
        <v xml:space="preserve">R&amp;D can be more </v>
      </c>
      <c r="O67" s="258" t="str">
        <f>IF(Badges!F225="A","A"," ")</f>
        <v xml:space="preserve"> </v>
      </c>
    </row>
    <row r="70" spans="1:19" x14ac:dyDescent="0.2">
      <c r="F70" s="262"/>
      <c r="J70" s="262"/>
    </row>
    <row r="71" spans="1:19" x14ac:dyDescent="0.2">
      <c r="E71" s="292"/>
      <c r="F71" s="271"/>
      <c r="G71" s="356"/>
      <c r="H71" s="262"/>
      <c r="I71" s="292"/>
      <c r="J71" s="271"/>
      <c r="K71" s="356"/>
      <c r="L71" s="262"/>
      <c r="M71" s="262"/>
    </row>
    <row r="72" spans="1:19" x14ac:dyDescent="0.2">
      <c r="A72" s="505" t="s">
        <v>139</v>
      </c>
      <c r="B72" s="506"/>
      <c r="C72" s="507"/>
      <c r="E72" s="502" t="s">
        <v>59</v>
      </c>
      <c r="F72" s="533"/>
      <c r="G72" s="533"/>
      <c r="H72" s="262"/>
      <c r="I72" s="518" t="s">
        <v>139</v>
      </c>
      <c r="J72" s="518"/>
      <c r="K72" s="518"/>
      <c r="L72" s="262"/>
      <c r="M72" s="515" t="s">
        <v>139</v>
      </c>
      <c r="N72" s="516"/>
      <c r="O72" s="517"/>
      <c r="Q72" s="515" t="s">
        <v>139</v>
      </c>
      <c r="R72" s="516"/>
      <c r="S72" s="517"/>
    </row>
    <row r="73" spans="1:19" x14ac:dyDescent="0.2">
      <c r="A73" s="503" t="str">
        <f>'Council Own'!B6</f>
        <v>&lt;&lt;List Badge Here&gt;&gt;</v>
      </c>
      <c r="B73" s="504"/>
      <c r="C73" s="260" t="str">
        <f>IF('Council Own'!F28="C","C",IF('Council Own'!F28="P","P",""))</f>
        <v/>
      </c>
      <c r="E73" s="511" t="str">
        <f>'Fun Patches'!C5</f>
        <v>&lt;LIST PATCH HERE&gt;</v>
      </c>
      <c r="F73" s="512"/>
      <c r="G73" s="258" t="str">
        <f>IF('Fun Patches'!F5="A","A"," ")</f>
        <v xml:space="preserve"> </v>
      </c>
      <c r="H73" s="262"/>
      <c r="I73" s="266" t="str">
        <f>'Council Own'!B6</f>
        <v>&lt;&lt;List Badge Here&gt;&gt;</v>
      </c>
      <c r="J73" s="266"/>
      <c r="K73" s="266"/>
      <c r="L73" s="262"/>
      <c r="M73" s="266" t="str">
        <f>'Council Own'!B54</f>
        <v>&lt;&lt;List Badge Here&gt;&gt;</v>
      </c>
      <c r="N73" s="266"/>
      <c r="O73" s="266"/>
      <c r="Q73" s="266" t="str">
        <f>'Council Own'!B102</f>
        <v>&lt;&lt;List Badge Here&gt;&gt;</v>
      </c>
      <c r="R73" s="266"/>
      <c r="S73" s="266"/>
    </row>
    <row r="74" spans="1:19" x14ac:dyDescent="0.2">
      <c r="A74" s="503" t="str">
        <f>'Council Own'!B30</f>
        <v>&lt;&lt;List Badge Here&gt;&gt;</v>
      </c>
      <c r="B74" s="504"/>
      <c r="C74" s="260" t="str">
        <f>IF('Council Own'!F52="C","C",IF('Council Own'!F52="P","P",""))</f>
        <v/>
      </c>
      <c r="E74" s="489" t="str">
        <f>'Fun Patches'!C6</f>
        <v>&lt;LIST PATCH HERE&gt;</v>
      </c>
      <c r="F74" s="490"/>
      <c r="G74" s="265" t="str">
        <f>IF('Fun Patches'!F6="A","A"," ")</f>
        <v xml:space="preserve"> </v>
      </c>
      <c r="H74" s="262"/>
      <c r="I74" s="255">
        <v>1</v>
      </c>
      <c r="J74" s="359" t="str">
        <f>'Council Own'!C7</f>
        <v>&lt;List Requirement Here&gt;</v>
      </c>
      <c r="K74" s="265" t="str">
        <f>IF('Council Own'!F7="A","A"," ")</f>
        <v xml:space="preserve"> </v>
      </c>
      <c r="L74" s="262"/>
      <c r="M74" s="255">
        <v>1</v>
      </c>
      <c r="N74" s="359" t="str">
        <f>'Council Own'!C55</f>
        <v>&lt;List Requirement Here&gt;</v>
      </c>
      <c r="O74" s="265" t="str">
        <f>IF('Council Own'!F55="A","A"," ")</f>
        <v xml:space="preserve"> </v>
      </c>
      <c r="Q74" s="255">
        <v>1</v>
      </c>
      <c r="R74" s="359" t="str">
        <f>'Council Own'!C103</f>
        <v>&lt;List Requirement Here&gt;</v>
      </c>
      <c r="S74" s="265" t="str">
        <f>IF('Council Own'!F103="A","A"," ")</f>
        <v xml:space="preserve"> </v>
      </c>
    </row>
    <row r="75" spans="1:19" x14ac:dyDescent="0.2">
      <c r="A75" s="503" t="str">
        <f>'Council Own'!B54</f>
        <v>&lt;&lt;List Badge Here&gt;&gt;</v>
      </c>
      <c r="B75" s="504"/>
      <c r="C75" s="260" t="str">
        <f>IF('Council Own'!F76="C","C",IF('Council Own'!F76="P","P",""))</f>
        <v/>
      </c>
      <c r="E75" s="489" t="str">
        <f>'Fun Patches'!C7</f>
        <v>&lt;LIST PATCH HERE&gt;</v>
      </c>
      <c r="F75" s="490"/>
      <c r="G75" s="265" t="str">
        <f>IF('Fun Patches'!F7="A","A"," ")</f>
        <v xml:space="preserve"> </v>
      </c>
      <c r="H75" s="262"/>
      <c r="I75" s="255"/>
      <c r="J75" s="359" t="str">
        <f>'Council Own'!C8</f>
        <v>&lt;List Requirement Here&gt;</v>
      </c>
      <c r="K75" s="265" t="str">
        <f>IF('Council Own'!F8="A","A"," ")</f>
        <v xml:space="preserve"> </v>
      </c>
      <c r="L75" s="262"/>
      <c r="M75" s="255"/>
      <c r="N75" s="359" t="str">
        <f>'Council Own'!C56</f>
        <v>&lt;List Requirement Here&gt;</v>
      </c>
      <c r="O75" s="265" t="str">
        <f>IF('Council Own'!F56="A","A"," ")</f>
        <v xml:space="preserve"> </v>
      </c>
      <c r="Q75" s="255"/>
      <c r="R75" s="359" t="str">
        <f>'Council Own'!C104</f>
        <v>&lt;List Requirement Here&gt;</v>
      </c>
      <c r="S75" s="265" t="str">
        <f>IF('Council Own'!F104="A","A"," ")</f>
        <v xml:space="preserve"> </v>
      </c>
    </row>
    <row r="76" spans="1:19" x14ac:dyDescent="0.2">
      <c r="A76" s="503" t="str">
        <f>'Council Own'!B78</f>
        <v>&lt;&lt;List Badge Here&gt;&gt;</v>
      </c>
      <c r="B76" s="504"/>
      <c r="C76" s="260" t="str">
        <f>IF('Council Own'!F100="C","C",IF('Council Own'!F100="P","P",""))</f>
        <v/>
      </c>
      <c r="E76" s="489" t="str">
        <f>'Fun Patches'!C8</f>
        <v>&lt;LIST PATCH HERE&gt;</v>
      </c>
      <c r="F76" s="490"/>
      <c r="G76" s="265" t="str">
        <f>IF('Fun Patches'!F8="A","A"," ")</f>
        <v xml:space="preserve"> </v>
      </c>
      <c r="H76" s="262"/>
      <c r="I76" s="255"/>
      <c r="J76" s="359" t="str">
        <f>'Council Own'!C9</f>
        <v>&lt;List Requirement Here&gt;</v>
      </c>
      <c r="K76" s="265" t="str">
        <f>IF('Council Own'!F9="A","A"," ")</f>
        <v xml:space="preserve"> </v>
      </c>
      <c r="L76" s="262"/>
      <c r="M76" s="255"/>
      <c r="N76" s="359" t="str">
        <f>'Council Own'!C57</f>
        <v>&lt;List Requirement Here&gt;</v>
      </c>
      <c r="O76" s="265" t="str">
        <f>IF('Council Own'!F57="A","A"," ")</f>
        <v xml:space="preserve"> </v>
      </c>
      <c r="Q76" s="255"/>
      <c r="R76" s="359" t="str">
        <f>'Council Own'!C105</f>
        <v>&lt;List Requirement Here&gt;</v>
      </c>
      <c r="S76" s="265" t="str">
        <f>IF('Council Own'!F105="A","A"," ")</f>
        <v xml:space="preserve"> </v>
      </c>
    </row>
    <row r="77" spans="1:19" x14ac:dyDescent="0.2">
      <c r="A77" s="503" t="str">
        <f>'Council Own'!B102</f>
        <v>&lt;&lt;List Badge Here&gt;&gt;</v>
      </c>
      <c r="B77" s="504"/>
      <c r="C77" s="260" t="str">
        <f>IF('Council Own'!F124="C","C",IF('Council Own'!F124="P","P",""))</f>
        <v/>
      </c>
      <c r="E77" s="489" t="str">
        <f>'Fun Patches'!C9</f>
        <v>&lt;LIST PATCH HERE&gt;</v>
      </c>
      <c r="F77" s="490"/>
      <c r="G77" s="265" t="str">
        <f>IF('Fun Patches'!F9="A","A"," ")</f>
        <v xml:space="preserve"> </v>
      </c>
      <c r="H77" s="262"/>
      <c r="I77" s="255"/>
      <c r="J77" s="359" t="str">
        <f>'Council Own'!C10</f>
        <v>&lt;List Requirement Here&gt;</v>
      </c>
      <c r="K77" s="265" t="str">
        <f>IF('Council Own'!F10="A","A"," ")</f>
        <v xml:space="preserve"> </v>
      </c>
      <c r="L77" s="262"/>
      <c r="M77" s="255"/>
      <c r="N77" s="359" t="str">
        <f>'Council Own'!C58</f>
        <v>&lt;List Requirement Here&gt;</v>
      </c>
      <c r="O77" s="265" t="str">
        <f>IF('Council Own'!F58="A","A"," ")</f>
        <v xml:space="preserve"> </v>
      </c>
      <c r="Q77" s="255"/>
      <c r="R77" s="359" t="str">
        <f>'Council Own'!C106</f>
        <v>&lt;List Requirement Here&gt;</v>
      </c>
      <c r="S77" s="265" t="str">
        <f>IF('Council Own'!F106="A","A"," ")</f>
        <v xml:space="preserve"> </v>
      </c>
    </row>
    <row r="78" spans="1:19" x14ac:dyDescent="0.2">
      <c r="A78" s="503" t="str">
        <f>'Council Own'!B126</f>
        <v>&lt;&lt;List Badge Here&gt;&gt;</v>
      </c>
      <c r="B78" s="504"/>
      <c r="C78" s="260" t="str">
        <f>IF('Council Own'!F148="C","C",IF('Council Own'!F148="P","P",""))</f>
        <v/>
      </c>
      <c r="E78" s="489" t="str">
        <f>'Fun Patches'!C10</f>
        <v>&lt;LIST PATCH HERE&gt;</v>
      </c>
      <c r="F78" s="490"/>
      <c r="G78" s="265" t="str">
        <f>IF('Fun Patches'!F10="A","A"," ")</f>
        <v xml:space="preserve"> </v>
      </c>
      <c r="I78" s="255">
        <v>2</v>
      </c>
      <c r="J78" s="359" t="str">
        <f>'Council Own'!C11</f>
        <v>&lt;List Requirement Here&gt;</v>
      </c>
      <c r="K78" s="265" t="str">
        <f>IF('Council Own'!F11="A","A"," ")</f>
        <v xml:space="preserve"> </v>
      </c>
      <c r="M78" s="255">
        <v>2</v>
      </c>
      <c r="N78" s="359" t="str">
        <f>'Council Own'!C59</f>
        <v>&lt;List Requirement Here&gt;</v>
      </c>
      <c r="O78" s="265" t="str">
        <f>IF('Council Own'!F59="A","A"," ")</f>
        <v xml:space="preserve"> </v>
      </c>
      <c r="Q78" s="255">
        <v>2</v>
      </c>
      <c r="R78" s="359" t="str">
        <f>'Council Own'!C107</f>
        <v>&lt;List Requirement Here&gt;</v>
      </c>
      <c r="S78" s="265" t="str">
        <f>IF('Council Own'!F107="A","A"," ")</f>
        <v xml:space="preserve"> </v>
      </c>
    </row>
    <row r="79" spans="1:19" x14ac:dyDescent="0.2">
      <c r="E79" s="489" t="str">
        <f>'Fun Patches'!C11</f>
        <v>&lt;LIST PATCH HERE&gt;</v>
      </c>
      <c r="F79" s="490"/>
      <c r="G79" s="265" t="str">
        <f>IF('Fun Patches'!F11="A","A"," ")</f>
        <v xml:space="preserve"> </v>
      </c>
      <c r="I79" s="255"/>
      <c r="J79" s="359" t="str">
        <f>'Council Own'!C12</f>
        <v>&lt;List Requirement Here&gt;</v>
      </c>
      <c r="K79" s="265" t="str">
        <f>IF('Council Own'!F12="A","A"," ")</f>
        <v xml:space="preserve"> </v>
      </c>
      <c r="M79" s="255"/>
      <c r="N79" s="359" t="str">
        <f>'Council Own'!C60</f>
        <v>&lt;List Requirement Here&gt;</v>
      </c>
      <c r="O79" s="265" t="str">
        <f>IF('Council Own'!F60="A","A"," ")</f>
        <v xml:space="preserve"> </v>
      </c>
      <c r="Q79" s="255"/>
      <c r="R79" s="359" t="str">
        <f>'Council Own'!C108</f>
        <v>&lt;List Requirement Here&gt;</v>
      </c>
      <c r="S79" s="265" t="str">
        <f>IF('Council Own'!F108="A","A"," ")</f>
        <v xml:space="preserve"> </v>
      </c>
    </row>
    <row r="80" spans="1:19" x14ac:dyDescent="0.2">
      <c r="E80" s="489" t="str">
        <f>'Fun Patches'!C12</f>
        <v>&lt;LIST PATCH HERE&gt;</v>
      </c>
      <c r="F80" s="490"/>
      <c r="G80" s="265" t="str">
        <f>IF('Fun Patches'!F12="A","A"," ")</f>
        <v xml:space="preserve"> </v>
      </c>
      <c r="I80" s="255"/>
      <c r="J80" s="359" t="str">
        <f>'Council Own'!C13</f>
        <v>&lt;List Requirement Here&gt;</v>
      </c>
      <c r="K80" s="265" t="str">
        <f>IF('Council Own'!F13="A","A"," ")</f>
        <v xml:space="preserve"> </v>
      </c>
      <c r="M80" s="255"/>
      <c r="N80" s="359" t="str">
        <f>'Council Own'!C61</f>
        <v>&lt;List Requirement Here&gt;</v>
      </c>
      <c r="O80" s="265" t="str">
        <f>IF('Council Own'!F61="A","A"," ")</f>
        <v xml:space="preserve"> </v>
      </c>
      <c r="Q80" s="255"/>
      <c r="R80" s="359" t="str">
        <f>'Council Own'!C109</f>
        <v>&lt;List Requirement Here&gt;</v>
      </c>
      <c r="S80" s="265" t="str">
        <f>IF('Council Own'!F109="A","A"," ")</f>
        <v xml:space="preserve"> </v>
      </c>
    </row>
    <row r="81" spans="1:22" x14ac:dyDescent="0.2">
      <c r="E81" s="489" t="str">
        <f>'Fun Patches'!C13</f>
        <v>&lt;LIST PATCH HERE&gt;</v>
      </c>
      <c r="F81" s="490"/>
      <c r="G81" s="265" t="str">
        <f>IF('Fun Patches'!F13="A","A"," ")</f>
        <v xml:space="preserve"> </v>
      </c>
      <c r="I81" s="255"/>
      <c r="J81" s="359" t="str">
        <f>'Council Own'!C14</f>
        <v>&lt;List Requirement Here&gt;</v>
      </c>
      <c r="K81" s="265" t="str">
        <f>IF('Council Own'!F14="A","A"," ")</f>
        <v xml:space="preserve"> </v>
      </c>
      <c r="M81" s="255"/>
      <c r="N81" s="359" t="str">
        <f>'Council Own'!C62</f>
        <v>&lt;List Requirement Here&gt;</v>
      </c>
      <c r="O81" s="265" t="str">
        <f>IF('Council Own'!F62="A","A"," ")</f>
        <v xml:space="preserve"> </v>
      </c>
      <c r="Q81" s="255"/>
      <c r="R81" s="359" t="str">
        <f>'Council Own'!C110</f>
        <v>&lt;List Requirement Here&gt;</v>
      </c>
      <c r="S81" s="265" t="str">
        <f>IF('Council Own'!F110="A","A"," ")</f>
        <v xml:space="preserve"> </v>
      </c>
    </row>
    <row r="82" spans="1:22" x14ac:dyDescent="0.2">
      <c r="E82" s="489" t="str">
        <f>'Fun Patches'!C14</f>
        <v>&lt;LIST PATCH HERE&gt;</v>
      </c>
      <c r="F82" s="490"/>
      <c r="G82" s="265" t="str">
        <f>IF('Fun Patches'!F14="A","A"," ")</f>
        <v xml:space="preserve"> </v>
      </c>
      <c r="I82" s="255">
        <v>3</v>
      </c>
      <c r="J82" s="359" t="str">
        <f>'Council Own'!C15</f>
        <v>&lt;List Requirement Here&gt;</v>
      </c>
      <c r="K82" s="265" t="str">
        <f>IF('Council Own'!F15="A","A"," ")</f>
        <v xml:space="preserve"> </v>
      </c>
      <c r="M82" s="255">
        <v>3</v>
      </c>
      <c r="N82" s="359" t="str">
        <f>'Council Own'!C63</f>
        <v>&lt;List Requirement Here&gt;</v>
      </c>
      <c r="O82" s="265" t="str">
        <f>IF('Council Own'!F63="A","A"," ")</f>
        <v xml:space="preserve"> </v>
      </c>
      <c r="Q82" s="255">
        <v>3</v>
      </c>
      <c r="R82" s="359" t="str">
        <f>'Council Own'!C111</f>
        <v>&lt;List Requirement Here&gt;</v>
      </c>
      <c r="S82" s="265" t="str">
        <f>IF('Council Own'!F111="A","A"," ")</f>
        <v xml:space="preserve"> </v>
      </c>
    </row>
    <row r="83" spans="1:22" x14ac:dyDescent="0.2">
      <c r="E83" s="489" t="str">
        <f>'Fun Patches'!C15</f>
        <v>&lt;LIST PATCH HERE&gt;</v>
      </c>
      <c r="F83" s="490"/>
      <c r="G83" s="265" t="str">
        <f>IF('Fun Patches'!F15="A","A"," ")</f>
        <v xml:space="preserve"> </v>
      </c>
      <c r="I83" s="255"/>
      <c r="J83" s="359" t="str">
        <f>'Council Own'!C16</f>
        <v>&lt;List Requirement Here&gt;</v>
      </c>
      <c r="K83" s="265" t="str">
        <f>IF('Council Own'!F16="A","A"," ")</f>
        <v xml:space="preserve"> </v>
      </c>
      <c r="M83" s="255"/>
      <c r="N83" s="359" t="str">
        <f>'Council Own'!C64</f>
        <v>&lt;List Requirement Here&gt;</v>
      </c>
      <c r="O83" s="265" t="str">
        <f>IF('Council Own'!F64="A","A"," ")</f>
        <v xml:space="preserve"> </v>
      </c>
      <c r="Q83" s="255"/>
      <c r="R83" s="359" t="str">
        <f>'Council Own'!C112</f>
        <v>&lt;List Requirement Here&gt;</v>
      </c>
      <c r="S83" s="265" t="str">
        <f>IF('Council Own'!F112="A","A"," ")</f>
        <v xml:space="preserve"> </v>
      </c>
    </row>
    <row r="84" spans="1:22" x14ac:dyDescent="0.2">
      <c r="E84" s="489" t="str">
        <f>'Fun Patches'!C16</f>
        <v>&lt;LIST PATCH HERE&gt;</v>
      </c>
      <c r="F84" s="490"/>
      <c r="G84" s="265" t="str">
        <f>IF('Fun Patches'!F16="A","A"," ")</f>
        <v xml:space="preserve"> </v>
      </c>
      <c r="I84" s="255"/>
      <c r="J84" s="359" t="str">
        <f>'Council Own'!C17</f>
        <v>&lt;List Requirement Here&gt;</v>
      </c>
      <c r="K84" s="265" t="str">
        <f>IF('Council Own'!F17="A","A"," ")</f>
        <v xml:space="preserve"> </v>
      </c>
      <c r="M84" s="255"/>
      <c r="N84" s="359" t="str">
        <f>'Council Own'!C65</f>
        <v>&lt;List Requirement Here&gt;</v>
      </c>
      <c r="O84" s="265" t="str">
        <f>IF('Council Own'!F65="A","A"," ")</f>
        <v xml:space="preserve"> </v>
      </c>
      <c r="Q84" s="255"/>
      <c r="R84" s="359" t="str">
        <f>'Council Own'!C113</f>
        <v>&lt;List Requirement Here&gt;</v>
      </c>
      <c r="S84" s="265" t="str">
        <f>IF('Council Own'!F113="A","A"," ")</f>
        <v xml:space="preserve"> </v>
      </c>
    </row>
    <row r="85" spans="1:22" x14ac:dyDescent="0.2">
      <c r="E85" s="511" t="str">
        <f>'Fun Patches'!C17</f>
        <v>&lt;LIST PATCH HERE&gt;</v>
      </c>
      <c r="F85" s="512"/>
      <c r="G85" s="258" t="str">
        <f>IF('Fun Patches'!F17="A","A"," ")</f>
        <v xml:space="preserve"> </v>
      </c>
      <c r="I85" s="255"/>
      <c r="J85" s="359" t="str">
        <f>'Council Own'!C18</f>
        <v>&lt;List Requirement Here&gt;</v>
      </c>
      <c r="K85" s="265" t="str">
        <f>IF('Council Own'!F18="A","A"," ")</f>
        <v xml:space="preserve"> </v>
      </c>
      <c r="M85" s="255"/>
      <c r="N85" s="359" t="str">
        <f>'Council Own'!C66</f>
        <v>&lt;List Requirement Here&gt;</v>
      </c>
      <c r="O85" s="265" t="str">
        <f>IF('Council Own'!F66="A","A"," ")</f>
        <v xml:space="preserve"> </v>
      </c>
      <c r="Q85" s="255"/>
      <c r="R85" s="359" t="str">
        <f>'Council Own'!C114</f>
        <v>&lt;List Requirement Here&gt;</v>
      </c>
      <c r="S85" s="265" t="str">
        <f>IF('Council Own'!F114="A","A"," ")</f>
        <v xml:space="preserve"> </v>
      </c>
    </row>
    <row r="86" spans="1:22" x14ac:dyDescent="0.2">
      <c r="A86" s="250"/>
      <c r="B86" s="251"/>
      <c r="C86" s="252"/>
      <c r="E86" s="489" t="str">
        <f>'Fun Patches'!C18</f>
        <v>&lt;LIST PATCH HERE&gt;</v>
      </c>
      <c r="F86" s="490"/>
      <c r="G86" s="265" t="str">
        <f>IF('Fun Patches'!F18="A","A"," ")</f>
        <v xml:space="preserve"> </v>
      </c>
      <c r="I86" s="255">
        <v>4</v>
      </c>
      <c r="J86" s="359" t="str">
        <f>'Council Own'!C19</f>
        <v>&lt;List Requirement Here&gt;</v>
      </c>
      <c r="K86" s="265" t="str">
        <f>IF('Council Own'!F19="A","A"," ")</f>
        <v xml:space="preserve"> </v>
      </c>
      <c r="M86" s="255">
        <v>4</v>
      </c>
      <c r="N86" s="359" t="str">
        <f>'Council Own'!C67</f>
        <v>&lt;List Requirement Here&gt;</v>
      </c>
      <c r="O86" s="265" t="str">
        <f>IF('Council Own'!F67="A","A"," ")</f>
        <v xml:space="preserve"> </v>
      </c>
      <c r="Q86" s="255">
        <v>4</v>
      </c>
      <c r="R86" s="359" t="str">
        <f>'Council Own'!C115</f>
        <v>&lt;List Requirement Here&gt;</v>
      </c>
      <c r="S86" s="265" t="str">
        <f>IF('Council Own'!F115="A","A"," ")</f>
        <v xml:space="preserve"> </v>
      </c>
    </row>
    <row r="87" spans="1:22" x14ac:dyDescent="0.2">
      <c r="E87" s="489" t="str">
        <f>'Fun Patches'!C19</f>
        <v>&lt;LIST PATCH HERE&gt;</v>
      </c>
      <c r="F87" s="490"/>
      <c r="G87" s="265" t="str">
        <f>IF('Fun Patches'!F19="A","A"," ")</f>
        <v xml:space="preserve"> </v>
      </c>
      <c r="I87" s="255"/>
      <c r="J87" s="359" t="str">
        <f>'Council Own'!C20</f>
        <v>&lt;List Requirement Here&gt;</v>
      </c>
      <c r="K87" s="265" t="str">
        <f>IF('Council Own'!F20="A","A"," ")</f>
        <v xml:space="preserve"> </v>
      </c>
      <c r="M87" s="255"/>
      <c r="N87" s="359" t="str">
        <f>'Council Own'!C68</f>
        <v>&lt;List Requirement Here&gt;</v>
      </c>
      <c r="O87" s="265" t="str">
        <f>IF('Council Own'!F68="A","A"," ")</f>
        <v xml:space="preserve"> </v>
      </c>
      <c r="Q87" s="255"/>
      <c r="R87" s="359" t="str">
        <f>'Council Own'!C116</f>
        <v>&lt;List Requirement Here&gt;</v>
      </c>
      <c r="S87" s="265" t="str">
        <f>IF('Council Own'!F116="A","A"," ")</f>
        <v xml:space="preserve"> </v>
      </c>
    </row>
    <row r="88" spans="1:22" x14ac:dyDescent="0.2">
      <c r="E88" s="489" t="str">
        <f>'Fun Patches'!C20</f>
        <v>&lt;LIST PATCH HERE&gt;</v>
      </c>
      <c r="F88" s="490"/>
      <c r="G88" s="265" t="str">
        <f>IF('Fun Patches'!F20="A","A"," ")</f>
        <v xml:space="preserve"> </v>
      </c>
      <c r="I88" s="255"/>
      <c r="J88" s="359" t="str">
        <f>'Council Own'!C21</f>
        <v>&lt;List Requirement Here&gt;</v>
      </c>
      <c r="K88" s="265" t="str">
        <f>IF('Council Own'!F21="A","A"," ")</f>
        <v xml:space="preserve"> </v>
      </c>
      <c r="M88" s="255"/>
      <c r="N88" s="359" t="str">
        <f>'Council Own'!C69</f>
        <v>&lt;List Requirement Here&gt;</v>
      </c>
      <c r="O88" s="265" t="str">
        <f>IF('Council Own'!F69="A","A"," ")</f>
        <v xml:space="preserve"> </v>
      </c>
      <c r="Q88" s="255"/>
      <c r="R88" s="359" t="str">
        <f>'Council Own'!C117</f>
        <v>&lt;List Requirement Here&gt;</v>
      </c>
      <c r="S88" s="265" t="str">
        <f>IF('Council Own'!F117="A","A"," ")</f>
        <v xml:space="preserve"> </v>
      </c>
    </row>
    <row r="89" spans="1:22" x14ac:dyDescent="0.2">
      <c r="E89" s="489" t="str">
        <f>'Fun Patches'!C21</f>
        <v>&lt;LIST PATCH HERE&gt;</v>
      </c>
      <c r="F89" s="490"/>
      <c r="G89" s="265" t="str">
        <f>IF('Fun Patches'!F21="A","A"," ")</f>
        <v xml:space="preserve"> </v>
      </c>
      <c r="I89" s="255"/>
      <c r="J89" s="359" t="str">
        <f>'Council Own'!C22</f>
        <v>&lt;List Requirement Here&gt;</v>
      </c>
      <c r="K89" s="265" t="str">
        <f>IF('Council Own'!F22="A","A"," ")</f>
        <v xml:space="preserve"> </v>
      </c>
      <c r="M89" s="255"/>
      <c r="N89" s="359" t="str">
        <f>'Council Own'!C70</f>
        <v>&lt;List Requirement Here&gt;</v>
      </c>
      <c r="O89" s="265" t="str">
        <f>IF('Council Own'!F70="A","A"," ")</f>
        <v xml:space="preserve"> </v>
      </c>
      <c r="Q89" s="255"/>
      <c r="R89" s="359" t="str">
        <f>'Council Own'!C118</f>
        <v>&lt;List Requirement Here&gt;</v>
      </c>
      <c r="S89" s="265" t="str">
        <f>IF('Council Own'!F118="A","A"," ")</f>
        <v xml:space="preserve"> </v>
      </c>
    </row>
    <row r="90" spans="1:22" x14ac:dyDescent="0.2">
      <c r="E90" s="489" t="str">
        <f>'Fun Patches'!C22</f>
        <v>&lt;LIST PATCH HERE&gt;</v>
      </c>
      <c r="F90" s="490"/>
      <c r="G90" s="265" t="str">
        <f>IF('Fun Patches'!F22="A","A"," ")</f>
        <v xml:space="preserve"> </v>
      </c>
      <c r="I90" s="255">
        <v>5</v>
      </c>
      <c r="J90" s="359" t="str">
        <f>'Council Own'!C23</f>
        <v>&lt;List Requirement Here&gt;</v>
      </c>
      <c r="K90" s="265" t="str">
        <f>IF('Council Own'!F23="A","A"," ")</f>
        <v xml:space="preserve"> </v>
      </c>
      <c r="M90" s="255">
        <v>5</v>
      </c>
      <c r="N90" s="359" t="str">
        <f>'Council Own'!C71</f>
        <v>&lt;List Requirement Here&gt;</v>
      </c>
      <c r="O90" s="265" t="str">
        <f>IF('Council Own'!F71="A","A"," ")</f>
        <v xml:space="preserve"> </v>
      </c>
      <c r="Q90" s="255">
        <v>5</v>
      </c>
      <c r="R90" s="359" t="str">
        <f>'Council Own'!C119</f>
        <v>&lt;List Requirement Here&gt;</v>
      </c>
      <c r="S90" s="265" t="str">
        <f>IF('Council Own'!F119="A","A"," ")</f>
        <v xml:space="preserve"> </v>
      </c>
    </row>
    <row r="91" spans="1:22" x14ac:dyDescent="0.2">
      <c r="E91" s="489" t="str">
        <f>'Fun Patches'!C23</f>
        <v>&lt;LIST PATCH HERE&gt;</v>
      </c>
      <c r="F91" s="490"/>
      <c r="G91" s="265" t="str">
        <f>IF('Fun Patches'!F23="A","A"," ")</f>
        <v xml:space="preserve"> </v>
      </c>
      <c r="I91" s="255"/>
      <c r="J91" s="359" t="str">
        <f>'Council Own'!C24</f>
        <v>&lt;List Requirement Here&gt;</v>
      </c>
      <c r="K91" s="265" t="str">
        <f>IF('Council Own'!F24="A","A"," ")</f>
        <v xml:space="preserve"> </v>
      </c>
      <c r="M91" s="255"/>
      <c r="N91" s="359" t="str">
        <f>'Council Own'!C72</f>
        <v>&lt;List Requirement Here&gt;</v>
      </c>
      <c r="O91" s="265" t="str">
        <f>IF('Council Own'!F72="A","A"," ")</f>
        <v xml:space="preserve"> </v>
      </c>
      <c r="Q91" s="255"/>
      <c r="R91" s="359" t="str">
        <f>'Council Own'!C120</f>
        <v>&lt;List Requirement Here&gt;</v>
      </c>
      <c r="S91" s="265" t="str">
        <f>IF('Council Own'!F120="A","A"," ")</f>
        <v xml:space="preserve"> </v>
      </c>
    </row>
    <row r="92" spans="1:22" x14ac:dyDescent="0.2">
      <c r="E92" s="489" t="str">
        <f>'Fun Patches'!C24</f>
        <v>&lt;LIST PATCH HERE&gt;</v>
      </c>
      <c r="F92" s="490"/>
      <c r="G92" s="265" t="str">
        <f>IF('Fun Patches'!F24="A","A"," ")</f>
        <v xml:space="preserve"> </v>
      </c>
      <c r="I92" s="255"/>
      <c r="J92" s="359" t="str">
        <f>'Council Own'!C25</f>
        <v>&lt;List Requirement Here&gt;</v>
      </c>
      <c r="K92" s="265" t="str">
        <f>IF('Council Own'!F25="A","A"," ")</f>
        <v xml:space="preserve"> </v>
      </c>
      <c r="M92" s="255"/>
      <c r="N92" s="359" t="str">
        <f>'Council Own'!C73</f>
        <v>&lt;List Requirement Here&gt;</v>
      </c>
      <c r="O92" s="265" t="str">
        <f>IF('Council Own'!F73="A","A"," ")</f>
        <v xml:space="preserve"> </v>
      </c>
      <c r="Q92" s="255"/>
      <c r="R92" s="359" t="str">
        <f>'Council Own'!C121</f>
        <v>&lt;List Requirement Here&gt;</v>
      </c>
      <c r="S92" s="265" t="str">
        <f>IF('Council Own'!F121="A","A"," ")</f>
        <v xml:space="preserve"> </v>
      </c>
    </row>
    <row r="93" spans="1:22" x14ac:dyDescent="0.2">
      <c r="E93" s="489" t="str">
        <f>'Fun Patches'!C25</f>
        <v>&lt;LIST PATCH HERE&gt;</v>
      </c>
      <c r="F93" s="490"/>
      <c r="G93" s="265" t="str">
        <f>IF('Fun Patches'!F25="A","A"," ")</f>
        <v xml:space="preserve"> </v>
      </c>
      <c r="I93" s="255"/>
      <c r="J93" s="359" t="str">
        <f>'Council Own'!C26</f>
        <v>&lt;List Requirement Here&gt;</v>
      </c>
      <c r="K93" s="265" t="str">
        <f>IF('Council Own'!F26="A","A"," ")</f>
        <v xml:space="preserve"> </v>
      </c>
      <c r="M93" s="255"/>
      <c r="N93" s="359" t="str">
        <f>'Council Own'!C74</f>
        <v>&lt;List Requirement Here&gt;</v>
      </c>
      <c r="O93" s="265" t="str">
        <f>IF('Council Own'!F68="A","A"," ")</f>
        <v xml:space="preserve"> </v>
      </c>
      <c r="Q93" s="255"/>
      <c r="R93" s="359" t="str">
        <f>'Council Own'!C122</f>
        <v>&lt;List Requirement Here&gt;</v>
      </c>
      <c r="S93" s="265" t="str">
        <f>IF('Council Own'!F122="A","A"," ")</f>
        <v xml:space="preserve"> </v>
      </c>
    </row>
    <row r="94" spans="1:22" x14ac:dyDescent="0.2">
      <c r="E94" s="489" t="str">
        <f>'Fun Patches'!C26</f>
        <v>&lt;LIST PATCH HERE&gt;</v>
      </c>
      <c r="F94" s="490"/>
      <c r="G94" s="265" t="str">
        <f>IF('Fun Patches'!F26="A","A"," ")</f>
        <v xml:space="preserve"> </v>
      </c>
      <c r="I94" s="266" t="str">
        <f>'Council Own'!B30</f>
        <v>&lt;&lt;List Badge Here&gt;&gt;</v>
      </c>
      <c r="J94" s="266"/>
      <c r="K94" s="266"/>
      <c r="M94" s="266" t="str">
        <f>'Council Own'!B78</f>
        <v>&lt;&lt;List Badge Here&gt;&gt;</v>
      </c>
      <c r="N94" s="266"/>
      <c r="O94" s="266"/>
      <c r="Q94" s="266" t="str">
        <f>'Council Own'!B126</f>
        <v>&lt;&lt;List Badge Here&gt;&gt;</v>
      </c>
      <c r="R94" s="266"/>
      <c r="S94" s="266"/>
    </row>
    <row r="95" spans="1:22" x14ac:dyDescent="0.2">
      <c r="E95" s="489" t="str">
        <f>'Fun Patches'!C27</f>
        <v>&lt;LIST PATCH HERE&gt;</v>
      </c>
      <c r="F95" s="490"/>
      <c r="G95" s="265" t="str">
        <f>IF('Fun Patches'!F27="A","A"," ")</f>
        <v xml:space="preserve"> </v>
      </c>
      <c r="I95" s="255">
        <v>1</v>
      </c>
      <c r="J95" s="359" t="str">
        <f>'Council Own'!C31</f>
        <v>&lt;List Requirement Here&gt;</v>
      </c>
      <c r="K95" s="265" t="str">
        <f>IF('Council Own'!F31="A","A"," ")</f>
        <v xml:space="preserve"> </v>
      </c>
      <c r="M95" s="255">
        <v>1</v>
      </c>
      <c r="N95" s="359" t="str">
        <f>'Council Own'!C79</f>
        <v>&lt;List Requirement Here&gt;</v>
      </c>
      <c r="O95" s="265" t="str">
        <f>IF('Council Own'!F79="A","A"," ")</f>
        <v xml:space="preserve"> </v>
      </c>
      <c r="Q95" s="255">
        <v>1</v>
      </c>
      <c r="R95" s="359" t="str">
        <f>'Council Own'!C127</f>
        <v>&lt;List Requirement Here&gt;</v>
      </c>
      <c r="S95" s="265" t="str">
        <f>IF('Council Own'!F127="A","A"," ")</f>
        <v xml:space="preserve"> </v>
      </c>
    </row>
    <row r="96" spans="1:22" x14ac:dyDescent="0.2">
      <c r="E96" s="489" t="str">
        <f>'Fun Patches'!C28</f>
        <v>&lt;LIST PATCH HERE&gt;</v>
      </c>
      <c r="F96" s="490"/>
      <c r="G96" s="265" t="str">
        <f>IF('Fun Patches'!F28="A","A"," ")</f>
        <v xml:space="preserve"> </v>
      </c>
      <c r="I96" s="255"/>
      <c r="J96" s="359" t="str">
        <f>'Council Own'!C32</f>
        <v>&lt;List Requirement Here&gt;</v>
      </c>
      <c r="K96" s="265" t="str">
        <f>IF('Council Own'!F32="A","A"," ")</f>
        <v xml:space="preserve"> </v>
      </c>
      <c r="M96" s="255"/>
      <c r="N96" s="359" t="str">
        <f>'Council Own'!C80</f>
        <v>&lt;List Requirement Here&gt;</v>
      </c>
      <c r="O96" s="265" t="str">
        <f>IF('Council Own'!F80="A","A"," ")</f>
        <v xml:space="preserve"> </v>
      </c>
      <c r="Q96" s="255"/>
      <c r="R96" s="359" t="str">
        <f>'Council Own'!C128</f>
        <v>&lt;List Requirement Here&gt;</v>
      </c>
      <c r="S96" s="265" t="str">
        <f>IF('Council Own'!F128="A","A"," ")</f>
        <v xml:space="preserve"> </v>
      </c>
      <c r="U96" s="253"/>
      <c r="V96" s="253"/>
    </row>
    <row r="97" spans="1:23" x14ac:dyDescent="0.2">
      <c r="E97" s="489" t="str">
        <f>'Fun Patches'!C29</f>
        <v>&lt;LIST PATCH HERE&gt;</v>
      </c>
      <c r="F97" s="490"/>
      <c r="G97" s="265" t="str">
        <f>IF('Fun Patches'!F29="A","A"," ")</f>
        <v xml:space="preserve"> </v>
      </c>
      <c r="I97" s="255"/>
      <c r="J97" s="359" t="str">
        <f>'Council Own'!C33</f>
        <v>&lt;List Requirement Here&gt;</v>
      </c>
      <c r="K97" s="265" t="str">
        <f>IF('Council Own'!F33="A","A"," ")</f>
        <v xml:space="preserve"> </v>
      </c>
      <c r="M97" s="255"/>
      <c r="N97" s="359" t="str">
        <f>'Council Own'!C81</f>
        <v>&lt;List Requirement Here&gt;</v>
      </c>
      <c r="O97" s="265" t="str">
        <f>IF('Council Own'!F81="A","A"," ")</f>
        <v xml:space="preserve"> </v>
      </c>
      <c r="Q97" s="255"/>
      <c r="R97" s="359" t="str">
        <f>'Council Own'!C129</f>
        <v>&lt;List Requirement Here&gt;</v>
      </c>
      <c r="S97" s="265" t="str">
        <f>IF('Council Own'!F129="A","A"," ")</f>
        <v xml:space="preserve"> </v>
      </c>
      <c r="U97" s="253"/>
      <c r="V97" s="253"/>
    </row>
    <row r="98" spans="1:23" x14ac:dyDescent="0.2">
      <c r="A98" s="502" t="s">
        <v>78</v>
      </c>
      <c r="B98" s="531"/>
      <c r="C98" s="531"/>
      <c r="E98" s="489" t="str">
        <f>'Fun Patches'!C30</f>
        <v>&lt;LIST PATCH HERE&gt;</v>
      </c>
      <c r="F98" s="490"/>
      <c r="G98" s="265" t="str">
        <f>IF('Fun Patches'!F30="A","A"," ")</f>
        <v xml:space="preserve"> </v>
      </c>
      <c r="I98" s="255"/>
      <c r="J98" s="359" t="str">
        <f>'Council Own'!C34</f>
        <v>&lt;List Requirement Here&gt;</v>
      </c>
      <c r="K98" s="265" t="str">
        <f>IF('Council Own'!F34="A","A"," ")</f>
        <v xml:space="preserve"> </v>
      </c>
      <c r="M98" s="255"/>
      <c r="N98" s="359" t="str">
        <f>'Council Own'!C82</f>
        <v>&lt;List Requirement Here&gt;</v>
      </c>
      <c r="O98" s="265" t="str">
        <f>IF('Council Own'!F82="A","A"," ")</f>
        <v xml:space="preserve"> </v>
      </c>
      <c r="Q98" s="255"/>
      <c r="R98" s="359" t="str">
        <f>'Council Own'!C130</f>
        <v>&lt;List Requirement Here&gt;</v>
      </c>
      <c r="S98" s="265" t="str">
        <f>IF('Council Own'!F130="A","A"," ")</f>
        <v xml:space="preserve"> </v>
      </c>
      <c r="U98" s="253"/>
      <c r="V98" s="253"/>
    </row>
    <row r="99" spans="1:23" ht="14.25" customHeight="1" x14ac:dyDescent="0.2">
      <c r="A99" s="499" t="s">
        <v>75</v>
      </c>
      <c r="B99" s="500"/>
      <c r="C99" s="501"/>
      <c r="E99" s="489" t="str">
        <f>'Fun Patches'!C31</f>
        <v>&lt;LIST PATCH HERE&gt;</v>
      </c>
      <c r="F99" s="490"/>
      <c r="G99" s="265" t="str">
        <f>IF('Fun Patches'!F31="A","A"," ")</f>
        <v xml:space="preserve"> </v>
      </c>
      <c r="I99" s="255">
        <v>2</v>
      </c>
      <c r="J99" s="359" t="str">
        <f>'Council Own'!C35</f>
        <v>&lt;List Requirement Here&gt;</v>
      </c>
      <c r="K99" s="265" t="str">
        <f>IF('Council Own'!F35="A","A"," ")</f>
        <v xml:space="preserve"> </v>
      </c>
      <c r="M99" s="255">
        <v>2</v>
      </c>
      <c r="N99" s="359" t="str">
        <f>'Council Own'!C83</f>
        <v>&lt;List Requirement Here&gt;</v>
      </c>
      <c r="O99" s="265" t="str">
        <f>IF('Council Own'!F83="A","A"," ")</f>
        <v xml:space="preserve"> </v>
      </c>
      <c r="Q99" s="255">
        <v>2</v>
      </c>
      <c r="R99" s="359" t="str">
        <f>'Council Own'!C131</f>
        <v>&lt;List Requirement Here&gt;</v>
      </c>
      <c r="S99" s="265" t="str">
        <f>IF('Council Own'!F131="A","A"," ")</f>
        <v xml:space="preserve"> </v>
      </c>
      <c r="U99" s="253"/>
      <c r="V99" s="253"/>
    </row>
    <row r="100" spans="1:23" x14ac:dyDescent="0.2">
      <c r="A100" s="499" t="s">
        <v>76</v>
      </c>
      <c r="B100" s="500"/>
      <c r="C100" s="501"/>
      <c r="E100" s="489" t="str">
        <f>'Fun Patches'!C32</f>
        <v>&lt;LIST PATCH HERE&gt;</v>
      </c>
      <c r="F100" s="490"/>
      <c r="G100" s="265" t="str">
        <f>IF('Fun Patches'!F32="A","A"," ")</f>
        <v xml:space="preserve"> </v>
      </c>
      <c r="I100" s="255"/>
      <c r="J100" s="359" t="str">
        <f>'Council Own'!C36</f>
        <v>&lt;List Requirement Here&gt;</v>
      </c>
      <c r="K100" s="265" t="str">
        <f>IF('Council Own'!F36="A","A"," ")</f>
        <v xml:space="preserve"> </v>
      </c>
      <c r="M100" s="255"/>
      <c r="N100" s="359" t="str">
        <f>'Council Own'!C84</f>
        <v>&lt;List Requirement Here&gt;</v>
      </c>
      <c r="O100" s="265" t="str">
        <f>IF('Council Own'!F84="A","A"," ")</f>
        <v xml:space="preserve"> </v>
      </c>
      <c r="Q100" s="255"/>
      <c r="R100" s="359" t="str">
        <f>'Council Own'!C132</f>
        <v>&lt;List Requirement Here&gt;</v>
      </c>
      <c r="S100" s="265" t="str">
        <f>IF('Council Own'!F132="A","A"," ")</f>
        <v xml:space="preserve"> </v>
      </c>
      <c r="U100" s="352"/>
      <c r="V100" s="353"/>
      <c r="W100" s="356"/>
    </row>
    <row r="101" spans="1:23" x14ac:dyDescent="0.2">
      <c r="A101" s="486" t="s">
        <v>77</v>
      </c>
      <c r="B101" s="487"/>
      <c r="C101" s="488"/>
      <c r="E101" s="489" t="str">
        <f>'Fun Patches'!C33</f>
        <v>&lt;LIST PATCH HERE&gt;</v>
      </c>
      <c r="F101" s="490"/>
      <c r="G101" s="265" t="str">
        <f>IF('Fun Patches'!F33="A","A"," ")</f>
        <v xml:space="preserve"> </v>
      </c>
      <c r="I101" s="255"/>
      <c r="J101" s="359" t="str">
        <f>'Council Own'!C37</f>
        <v>&lt;List Requirement Here&gt;</v>
      </c>
      <c r="K101" s="265" t="str">
        <f>IF('Council Own'!F37="A","A"," ")</f>
        <v xml:space="preserve"> </v>
      </c>
      <c r="M101" s="255"/>
      <c r="N101" s="359" t="str">
        <f>'Council Own'!C85</f>
        <v>&lt;List Requirement Here&gt;</v>
      </c>
      <c r="O101" s="265" t="str">
        <f>IF('Council Own'!F85="A","A"," ")</f>
        <v xml:space="preserve"> </v>
      </c>
      <c r="Q101" s="255"/>
      <c r="R101" s="359" t="str">
        <f>'Council Own'!C133</f>
        <v>&lt;List Requirement Here&gt;</v>
      </c>
      <c r="S101" s="265" t="str">
        <f>IF('Council Own'!F133="A","A"," ")</f>
        <v xml:space="preserve"> </v>
      </c>
      <c r="U101" s="253"/>
      <c r="V101" s="253"/>
    </row>
    <row r="102" spans="1:23" x14ac:dyDescent="0.2">
      <c r="E102" s="489" t="str">
        <f>'Fun Patches'!C34</f>
        <v>&lt;LIST PATCH HERE&gt;</v>
      </c>
      <c r="F102" s="490"/>
      <c r="G102" s="265" t="str">
        <f>IF('Fun Patches'!F34="A","A"," ")</f>
        <v xml:space="preserve"> </v>
      </c>
      <c r="I102" s="255"/>
      <c r="J102" s="359" t="str">
        <f>'Council Own'!C38</f>
        <v>&lt;List Requirement Here&gt;</v>
      </c>
      <c r="K102" s="265" t="str">
        <f>IF('Council Own'!F38="A","A"," ")</f>
        <v xml:space="preserve"> </v>
      </c>
      <c r="M102" s="255"/>
      <c r="N102" s="359" t="str">
        <f>'Council Own'!C86</f>
        <v>&lt;List Requirement Here&gt;</v>
      </c>
      <c r="O102" s="265" t="str">
        <f>IF('Council Own'!F86="A","A"," ")</f>
        <v xml:space="preserve"> </v>
      </c>
      <c r="Q102" s="255"/>
      <c r="R102" s="359" t="str">
        <f>'Council Own'!C134</f>
        <v>&lt;List Requirement Here&gt;</v>
      </c>
      <c r="S102" s="265" t="str">
        <f>IF('Council Own'!F134="A","A"," ")</f>
        <v xml:space="preserve"> </v>
      </c>
      <c r="U102" s="253"/>
      <c r="V102" s="253"/>
    </row>
    <row r="103" spans="1:23" x14ac:dyDescent="0.2">
      <c r="E103" s="489" t="str">
        <f>'Fun Patches'!C35</f>
        <v>&lt;LIST PATCH HERE&gt;</v>
      </c>
      <c r="F103" s="490"/>
      <c r="G103" s="265" t="str">
        <f>IF('Fun Patches'!F35="A","A"," ")</f>
        <v xml:space="preserve"> </v>
      </c>
      <c r="I103" s="255">
        <v>3</v>
      </c>
      <c r="J103" s="359" t="str">
        <f>'Council Own'!C39</f>
        <v>&lt;List Requirement Here&gt;</v>
      </c>
      <c r="K103" s="265" t="str">
        <f>IF('Council Own'!F39="A","A"," ")</f>
        <v xml:space="preserve"> </v>
      </c>
      <c r="M103" s="255">
        <v>3</v>
      </c>
      <c r="N103" s="359" t="str">
        <f>'Council Own'!C87</f>
        <v>&lt;List Requirement Here&gt;</v>
      </c>
      <c r="O103" s="265" t="str">
        <f>IF('Council Own'!F87="A","A"," ")</f>
        <v xml:space="preserve"> </v>
      </c>
      <c r="Q103" s="255">
        <v>3</v>
      </c>
      <c r="R103" s="359" t="str">
        <f>'Council Own'!C135</f>
        <v>&lt;List Requirement Here&gt;</v>
      </c>
      <c r="S103" s="265" t="str">
        <f>IF('Council Own'!F135="A","A"," ")</f>
        <v xml:space="preserve"> </v>
      </c>
      <c r="U103" s="253"/>
      <c r="V103" s="253"/>
    </row>
    <row r="104" spans="1:23" x14ac:dyDescent="0.2">
      <c r="E104" s="489" t="str">
        <f>'Fun Patches'!C36</f>
        <v>&lt;LIST PATCH HERE&gt;</v>
      </c>
      <c r="F104" s="490"/>
      <c r="G104" s="265" t="str">
        <f>IF('Fun Patches'!F36="A","A"," ")</f>
        <v xml:space="preserve"> </v>
      </c>
      <c r="I104" s="255"/>
      <c r="J104" s="359" t="str">
        <f>'Council Own'!C40</f>
        <v>&lt;List Requirement Here&gt;</v>
      </c>
      <c r="K104" s="265" t="str">
        <f>IF('Council Own'!F40="A","A"," ")</f>
        <v xml:space="preserve"> </v>
      </c>
      <c r="M104" s="255"/>
      <c r="N104" s="359" t="str">
        <f>'Council Own'!C88</f>
        <v>&lt;List Requirement Here&gt;</v>
      </c>
      <c r="O104" s="265" t="str">
        <f>IF('Council Own'!F88="A","A"," ")</f>
        <v xml:space="preserve"> </v>
      </c>
      <c r="Q104" s="255"/>
      <c r="R104" s="359" t="str">
        <f>'Council Own'!C136</f>
        <v>&lt;List Requirement Here&gt;</v>
      </c>
      <c r="S104" s="265" t="str">
        <f>IF('Council Own'!F136="A","A"," ")</f>
        <v xml:space="preserve"> </v>
      </c>
      <c r="U104" s="253"/>
      <c r="V104" s="253"/>
    </row>
    <row r="105" spans="1:23" x14ac:dyDescent="0.2">
      <c r="E105" s="489" t="str">
        <f>'Fun Patches'!C37</f>
        <v>&lt;LIST PATCH HERE&gt;</v>
      </c>
      <c r="F105" s="490"/>
      <c r="G105" s="265" t="str">
        <f>IF('Fun Patches'!F37="A","A"," ")</f>
        <v xml:space="preserve"> </v>
      </c>
      <c r="I105" s="255"/>
      <c r="J105" s="359" t="str">
        <f>'Council Own'!C41</f>
        <v>&lt;List Requirement Here&gt;</v>
      </c>
      <c r="K105" s="265" t="str">
        <f>IF('Council Own'!F41="A","A"," ")</f>
        <v xml:space="preserve"> </v>
      </c>
      <c r="M105" s="255"/>
      <c r="N105" s="359" t="str">
        <f>'Council Own'!C89</f>
        <v>&lt;List Requirement Here&gt;</v>
      </c>
      <c r="O105" s="265" t="str">
        <f>IF('Council Own'!F89="A","A"," ")</f>
        <v xml:space="preserve"> </v>
      </c>
      <c r="Q105" s="255"/>
      <c r="R105" s="359" t="str">
        <f>'Council Own'!C137</f>
        <v>&lt;List Requirement Here&gt;</v>
      </c>
      <c r="S105" s="265" t="str">
        <f>IF('Council Own'!F137="A","A"," ")</f>
        <v xml:space="preserve"> </v>
      </c>
      <c r="U105" s="253"/>
      <c r="V105" s="253"/>
    </row>
    <row r="106" spans="1:23" x14ac:dyDescent="0.2">
      <c r="E106" s="489" t="str">
        <f>'Fun Patches'!C38</f>
        <v>&lt;LIST PATCH HERE&gt;</v>
      </c>
      <c r="F106" s="490"/>
      <c r="G106" s="265" t="str">
        <f>IF('Fun Patches'!F38="A","A"," ")</f>
        <v xml:space="preserve"> </v>
      </c>
      <c r="I106" s="255"/>
      <c r="J106" s="359" t="str">
        <f>'Council Own'!C42</f>
        <v>&lt;List Requirement Here&gt;</v>
      </c>
      <c r="K106" s="265" t="str">
        <f>IF('Council Own'!F42="A","A"," ")</f>
        <v xml:space="preserve"> </v>
      </c>
      <c r="M106" s="255"/>
      <c r="N106" s="359" t="str">
        <f>'Council Own'!C90</f>
        <v>&lt;List Requirement Here&gt;</v>
      </c>
      <c r="O106" s="265" t="str">
        <f>IF('Council Own'!F90="A","A"," ")</f>
        <v xml:space="preserve"> </v>
      </c>
      <c r="Q106" s="255"/>
      <c r="R106" s="359" t="str">
        <f>'Council Own'!C138</f>
        <v>&lt;List Requirement Here&gt;</v>
      </c>
      <c r="S106" s="265" t="str">
        <f>IF('Council Own'!F138="A","A"," ")</f>
        <v xml:space="preserve"> </v>
      </c>
      <c r="U106" s="253"/>
      <c r="V106" s="253"/>
    </row>
    <row r="107" spans="1:23" x14ac:dyDescent="0.2">
      <c r="E107" s="292"/>
      <c r="F107" s="271"/>
      <c r="G107" s="356"/>
      <c r="I107" s="255">
        <v>4</v>
      </c>
      <c r="J107" s="359" t="str">
        <f>'Council Own'!C43</f>
        <v>&lt;List Requirement Here&gt;</v>
      </c>
      <c r="K107" s="265" t="str">
        <f>IF('Council Own'!F43="A","A"," ")</f>
        <v xml:space="preserve"> </v>
      </c>
      <c r="M107" s="255">
        <v>4</v>
      </c>
      <c r="N107" s="359" t="str">
        <f>'Council Own'!C91</f>
        <v>&lt;List Requirement Here&gt;</v>
      </c>
      <c r="O107" s="265" t="str">
        <f>IF('Council Own'!F91="A","A"," ")</f>
        <v xml:space="preserve"> </v>
      </c>
      <c r="Q107" s="255">
        <v>4</v>
      </c>
      <c r="R107" s="359" t="str">
        <f>'Council Own'!C139</f>
        <v>&lt;List Requirement Here&gt;</v>
      </c>
      <c r="S107" s="265" t="str">
        <f>IF('Council Own'!F139="A","A"," ")</f>
        <v xml:space="preserve"> </v>
      </c>
      <c r="U107" s="253"/>
      <c r="V107" s="253"/>
    </row>
    <row r="108" spans="1:23" x14ac:dyDescent="0.2">
      <c r="I108" s="255"/>
      <c r="J108" s="359" t="str">
        <f>'Council Own'!C44</f>
        <v>&lt;List Requirement Here&gt;</v>
      </c>
      <c r="K108" s="265" t="str">
        <f>IF('Council Own'!F44="A","A"," ")</f>
        <v xml:space="preserve"> </v>
      </c>
      <c r="M108" s="255"/>
      <c r="N108" s="359" t="str">
        <f>'Council Own'!C92</f>
        <v>&lt;List Requirement Here&gt;</v>
      </c>
      <c r="O108" s="265" t="str">
        <f>IF('Council Own'!F92="A","A"," ")</f>
        <v xml:space="preserve"> </v>
      </c>
      <c r="Q108" s="255"/>
      <c r="R108" s="359" t="str">
        <f>'Council Own'!C140</f>
        <v>&lt;List Requirement Here&gt;</v>
      </c>
      <c r="S108" s="265" t="str">
        <f>IF('Council Own'!F140="A","A"," ")</f>
        <v xml:space="preserve"> </v>
      </c>
      <c r="U108" s="253"/>
      <c r="V108" s="253"/>
    </row>
    <row r="109" spans="1:23" x14ac:dyDescent="0.2">
      <c r="I109" s="255"/>
      <c r="J109" s="359" t="str">
        <f>'Council Own'!C45</f>
        <v>&lt;List Requirement Here&gt;</v>
      </c>
      <c r="K109" s="265" t="str">
        <f>IF('Council Own'!F45="A","A"," ")</f>
        <v xml:space="preserve"> </v>
      </c>
      <c r="M109" s="255"/>
      <c r="N109" s="359" t="str">
        <f>'Council Own'!C93</f>
        <v>&lt;List Requirement Here&gt;</v>
      </c>
      <c r="O109" s="265" t="str">
        <f>IF('Council Own'!F93="A","A"," ")</f>
        <v xml:space="preserve"> </v>
      </c>
      <c r="Q109" s="255"/>
      <c r="R109" s="359" t="str">
        <f>'Council Own'!C141</f>
        <v>&lt;List Requirement Here&gt;</v>
      </c>
      <c r="S109" s="265" t="str">
        <f>IF('Council Own'!F141="A","A"," ")</f>
        <v xml:space="preserve"> </v>
      </c>
      <c r="U109" s="253"/>
      <c r="V109" s="253"/>
    </row>
    <row r="110" spans="1:23" x14ac:dyDescent="0.2">
      <c r="I110" s="255"/>
      <c r="J110" s="359" t="str">
        <f>'Council Own'!C46</f>
        <v>&lt;List Requirement Here&gt;</v>
      </c>
      <c r="K110" s="265" t="str">
        <f>IF('Council Own'!F46="A","A"," ")</f>
        <v xml:space="preserve"> </v>
      </c>
      <c r="M110" s="255"/>
      <c r="N110" s="359" t="str">
        <f>'Council Own'!C94</f>
        <v>&lt;List Requirement Here&gt;</v>
      </c>
      <c r="O110" s="265" t="str">
        <f>IF('Council Own'!F94="A","A"," ")</f>
        <v xml:space="preserve"> </v>
      </c>
      <c r="Q110" s="255"/>
      <c r="R110" s="359" t="str">
        <f>'Council Own'!C142</f>
        <v>&lt;List Requirement Here&gt;</v>
      </c>
      <c r="S110" s="265" t="str">
        <f>IF('Council Own'!F142="A","A"," ")</f>
        <v xml:space="preserve"> </v>
      </c>
      <c r="U110" s="253"/>
      <c r="V110" s="253"/>
    </row>
    <row r="111" spans="1:23" x14ac:dyDescent="0.2">
      <c r="I111" s="255">
        <v>5</v>
      </c>
      <c r="J111" s="359" t="str">
        <f>'Council Own'!C47</f>
        <v>&lt;List Requirement Here&gt;</v>
      </c>
      <c r="K111" s="265" t="str">
        <f>IF('Council Own'!F47="A","A"," ")</f>
        <v xml:space="preserve"> </v>
      </c>
      <c r="M111" s="255">
        <v>5</v>
      </c>
      <c r="N111" s="359" t="str">
        <f>'Council Own'!C95</f>
        <v>&lt;List Requirement Here&gt;</v>
      </c>
      <c r="O111" s="265" t="str">
        <f>IF('Council Own'!F95="A","A"," ")</f>
        <v xml:space="preserve"> </v>
      </c>
      <c r="Q111" s="255">
        <v>5</v>
      </c>
      <c r="R111" s="359" t="str">
        <f>'Council Own'!C143</f>
        <v>&lt;List Requirement Here&gt;</v>
      </c>
      <c r="S111" s="265" t="str">
        <f>IF('Council Own'!F143="A","A"," ")</f>
        <v xml:space="preserve"> </v>
      </c>
      <c r="U111" s="353"/>
      <c r="V111" s="353"/>
      <c r="W111" s="356"/>
    </row>
    <row r="112" spans="1:23" x14ac:dyDescent="0.2">
      <c r="I112" s="255"/>
      <c r="J112" s="359" t="str">
        <f>'Council Own'!C48</f>
        <v>&lt;List Requirement Here&gt;</v>
      </c>
      <c r="K112" s="265" t="str">
        <f>IF('Council Own'!F48="A","A"," ")</f>
        <v xml:space="preserve"> </v>
      </c>
      <c r="M112" s="255"/>
      <c r="N112" s="359" t="str">
        <f>'Council Own'!C96</f>
        <v>&lt;List Requirement Here&gt;</v>
      </c>
      <c r="O112" s="265" t="str">
        <f>IF('Council Own'!F96="A","A"," ")</f>
        <v xml:space="preserve"> </v>
      </c>
      <c r="Q112" s="255"/>
      <c r="R112" s="359" t="str">
        <f>'Council Own'!C144</f>
        <v>&lt;List Requirement Here&gt;</v>
      </c>
      <c r="S112" s="265" t="str">
        <f>IF('Council Own'!F144="A","A"," ")</f>
        <v xml:space="preserve"> </v>
      </c>
      <c r="U112" s="253"/>
      <c r="V112" s="253"/>
    </row>
    <row r="113" spans="9:22" x14ac:dyDescent="0.2">
      <c r="I113" s="255"/>
      <c r="J113" s="359" t="str">
        <f>'Council Own'!C49</f>
        <v>&lt;List Requirement Here&gt;</v>
      </c>
      <c r="K113" s="265" t="str">
        <f>IF('Council Own'!F49="A","A"," ")</f>
        <v xml:space="preserve"> </v>
      </c>
      <c r="M113" s="255"/>
      <c r="N113" s="359" t="str">
        <f>'Council Own'!C97</f>
        <v>&lt;List Requirement Here&gt;</v>
      </c>
      <c r="O113" s="265" t="str">
        <f>IF('Council Own'!F97="A","A"," ")</f>
        <v xml:space="preserve"> </v>
      </c>
      <c r="Q113" s="255"/>
      <c r="R113" s="359" t="str">
        <f>'Council Own'!C145</f>
        <v>&lt;List Requirement Here&gt;</v>
      </c>
      <c r="S113" s="265" t="str">
        <f>IF('Council Own'!F145="A","A"," ")</f>
        <v xml:space="preserve"> </v>
      </c>
      <c r="U113" s="253"/>
      <c r="V113" s="253"/>
    </row>
    <row r="114" spans="9:22" x14ac:dyDescent="0.2">
      <c r="I114" s="255"/>
      <c r="J114" s="359" t="str">
        <f>'Council Own'!C50</f>
        <v>&lt;List Requirement Here&gt;</v>
      </c>
      <c r="K114" s="265" t="str">
        <f>IF('Council Own'!F50="A","A"," ")</f>
        <v xml:space="preserve"> </v>
      </c>
      <c r="M114" s="255"/>
      <c r="N114" s="359" t="str">
        <f>'Council Own'!C98</f>
        <v>&lt;List Requirement Here&gt;</v>
      </c>
      <c r="O114" s="265" t="str">
        <f>IF('Council Own'!F98="A","A"," ")</f>
        <v xml:space="preserve"> </v>
      </c>
      <c r="Q114" s="255"/>
      <c r="R114" s="359" t="str">
        <f>'Council Own'!C146</f>
        <v>&lt;List Requirement Here&gt;</v>
      </c>
      <c r="S114" s="265" t="str">
        <f>IF('Council Own'!F146="A","A"," ")</f>
        <v xml:space="preserve"> </v>
      </c>
      <c r="U114" s="253"/>
      <c r="V114" s="253"/>
    </row>
    <row r="115" spans="9:22" x14ac:dyDescent="0.2">
      <c r="I115" s="292"/>
      <c r="J115" s="271"/>
      <c r="K115" s="356"/>
      <c r="U115" s="253"/>
      <c r="V115" s="253"/>
    </row>
    <row r="116" spans="9:22" x14ac:dyDescent="0.2">
      <c r="I116" s="292"/>
      <c r="J116" s="271"/>
      <c r="K116" s="356"/>
      <c r="U116" s="253"/>
      <c r="V116" s="253"/>
    </row>
    <row r="117" spans="9:22" x14ac:dyDescent="0.2">
      <c r="I117" s="292"/>
      <c r="J117" s="271"/>
      <c r="K117" s="356"/>
    </row>
    <row r="118" spans="9:22" x14ac:dyDescent="0.2">
      <c r="I118" s="292"/>
      <c r="J118" s="271"/>
      <c r="K118" s="356"/>
    </row>
    <row r="119" spans="9:22" x14ac:dyDescent="0.2">
      <c r="I119" s="292"/>
      <c r="J119" s="271"/>
      <c r="K119" s="356"/>
    </row>
    <row r="120" spans="9:22" x14ac:dyDescent="0.2">
      <c r="I120" s="292"/>
      <c r="J120" s="271"/>
      <c r="K120" s="356"/>
    </row>
    <row r="121" spans="9:22" x14ac:dyDescent="0.2">
      <c r="J121" s="262"/>
      <c r="K121" s="262"/>
    </row>
    <row r="147" ht="12.75" customHeight="1" x14ac:dyDescent="0.2"/>
    <row r="148" ht="12.75" customHeight="1" x14ac:dyDescent="0.2"/>
    <row r="172" ht="12.75" customHeight="1" x14ac:dyDescent="0.2"/>
    <row r="173" ht="12.75" customHeight="1" x14ac:dyDescent="0.2"/>
  </sheetData>
  <sheetProtection password="9A15" sheet="1" objects="1" scenarios="1" selectLockedCells="1" selectUnlockedCells="1"/>
  <mergeCells count="113">
    <mergeCell ref="E102:F102"/>
    <mergeCell ref="E96:F96"/>
    <mergeCell ref="E97:F97"/>
    <mergeCell ref="A98:C98"/>
    <mergeCell ref="E98:F98"/>
    <mergeCell ref="A99:C99"/>
    <mergeCell ref="E99:F99"/>
    <mergeCell ref="A100:C100"/>
    <mergeCell ref="E100:F100"/>
    <mergeCell ref="A101:C101"/>
    <mergeCell ref="E101:F101"/>
    <mergeCell ref="E87:F87"/>
    <mergeCell ref="E88:F88"/>
    <mergeCell ref="E89:F89"/>
    <mergeCell ref="E90:F90"/>
    <mergeCell ref="E91:F91"/>
    <mergeCell ref="E92:F92"/>
    <mergeCell ref="E93:F93"/>
    <mergeCell ref="E94:F94"/>
    <mergeCell ref="E95:F95"/>
    <mergeCell ref="E78:F78"/>
    <mergeCell ref="E79:F79"/>
    <mergeCell ref="E80:F80"/>
    <mergeCell ref="E81:F81"/>
    <mergeCell ref="E82:F82"/>
    <mergeCell ref="E83:F83"/>
    <mergeCell ref="E84:F84"/>
    <mergeCell ref="E85:F85"/>
    <mergeCell ref="E86:F86"/>
    <mergeCell ref="A26:B26"/>
    <mergeCell ref="A28:C28"/>
    <mergeCell ref="Q28:R28"/>
    <mergeCell ref="B29:C29"/>
    <mergeCell ref="B30:C30"/>
    <mergeCell ref="B34:C34"/>
    <mergeCell ref="Q34:R34"/>
    <mergeCell ref="B35:C35"/>
    <mergeCell ref="B42:C42"/>
    <mergeCell ref="Q42:R42"/>
    <mergeCell ref="A8:B8"/>
    <mergeCell ref="A9:B9"/>
    <mergeCell ref="A11:B11"/>
    <mergeCell ref="A16:B16"/>
    <mergeCell ref="A18:B18"/>
    <mergeCell ref="A19:B19"/>
    <mergeCell ref="A20:B20"/>
    <mergeCell ref="A24:C24"/>
    <mergeCell ref="A25:B25"/>
    <mergeCell ref="Q1:S1"/>
    <mergeCell ref="E2:G2"/>
    <mergeCell ref="Q2:R2"/>
    <mergeCell ref="Q3:R3"/>
    <mergeCell ref="Q4:R4"/>
    <mergeCell ref="Q5:R5"/>
    <mergeCell ref="Q6:R6"/>
    <mergeCell ref="Q7:R7"/>
    <mergeCell ref="Q8:R8"/>
    <mergeCell ref="A3:B3"/>
    <mergeCell ref="A4:C4"/>
    <mergeCell ref="A5:B5"/>
    <mergeCell ref="A6:B6"/>
    <mergeCell ref="A7:B7"/>
    <mergeCell ref="A1:C1"/>
    <mergeCell ref="E1:G1"/>
    <mergeCell ref="I1:K1"/>
    <mergeCell ref="M1:O1"/>
    <mergeCell ref="Q9:R9"/>
    <mergeCell ref="A10:B10"/>
    <mergeCell ref="Q10:R10"/>
    <mergeCell ref="Q11:R11"/>
    <mergeCell ref="Q12:R12"/>
    <mergeCell ref="A13:C13"/>
    <mergeCell ref="Q13:R13"/>
    <mergeCell ref="Q14:R14"/>
    <mergeCell ref="Q15:R15"/>
    <mergeCell ref="A12:B12"/>
    <mergeCell ref="A14:B14"/>
    <mergeCell ref="A15:B15"/>
    <mergeCell ref="Q16:R16"/>
    <mergeCell ref="Q17:R17"/>
    <mergeCell ref="Q18:R18"/>
    <mergeCell ref="Q19:R19"/>
    <mergeCell ref="Q20:R20"/>
    <mergeCell ref="A21:C21"/>
    <mergeCell ref="Q21:R21"/>
    <mergeCell ref="A22:B22"/>
    <mergeCell ref="A23:B23"/>
    <mergeCell ref="E23:G23"/>
    <mergeCell ref="A17:B17"/>
    <mergeCell ref="E103:F103"/>
    <mergeCell ref="E104:F104"/>
    <mergeCell ref="E105:F105"/>
    <mergeCell ref="E106:F106"/>
    <mergeCell ref="B43:C43"/>
    <mergeCell ref="E45:G45"/>
    <mergeCell ref="A49:C49"/>
    <mergeCell ref="Q55:S55"/>
    <mergeCell ref="E72:G72"/>
    <mergeCell ref="I72:K72"/>
    <mergeCell ref="M72:O72"/>
    <mergeCell ref="Q72:S72"/>
    <mergeCell ref="E73:F73"/>
    <mergeCell ref="A72:C72"/>
    <mergeCell ref="A76:B76"/>
    <mergeCell ref="A77:B77"/>
    <mergeCell ref="A78:B78"/>
    <mergeCell ref="A73:B73"/>
    <mergeCell ref="A74:B74"/>
    <mergeCell ref="A75:B75"/>
    <mergeCell ref="E74:F74"/>
    <mergeCell ref="E75:F75"/>
    <mergeCell ref="E76:F76"/>
    <mergeCell ref="E77:F77"/>
  </mergeCells>
  <pageMargins left="0.75" right="0.75" top="0.4" bottom="0.2" header="0.2" footer="0.2"/>
  <pageSetup scale="64" fitToHeight="0" orientation="landscape" horizontalDpi="300" verticalDpi="300" r:id="rId1"/>
  <headerFooter alignWithMargins="0">
    <oddHeader>&amp;C&amp;"Arial,Bold"&amp;12CadetteTrax - &amp;10&amp;D</oddHeader>
  </headerFooter>
  <rowBreaks count="1" manualBreakCount="1">
    <brk id="69" max="18"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3"/>
  <sheetViews>
    <sheetView showGridLines="0" topLeftCell="F1" zoomScale="90" zoomScaleNormal="90" workbookViewId="0">
      <selection activeCell="C6" sqref="C6"/>
    </sheetView>
  </sheetViews>
  <sheetFormatPr defaultRowHeight="12.75" x14ac:dyDescent="0.2"/>
  <cols>
    <col min="1" max="1" width="2.7109375" style="249" customWidth="1"/>
    <col min="2" max="2" width="30.7109375" style="249" customWidth="1"/>
    <col min="3" max="4" width="2.5703125" style="249" customWidth="1"/>
    <col min="5" max="5" width="2.7109375" style="249" bestFit="1" customWidth="1"/>
    <col min="6" max="6" width="30.28515625" style="249" customWidth="1"/>
    <col min="7" max="7" width="3" style="249" customWidth="1"/>
    <col min="8" max="8" width="3.140625" style="249" customWidth="1"/>
    <col min="9" max="9" width="2" style="249" customWidth="1"/>
    <col min="10" max="10" width="30.28515625" style="249" customWidth="1"/>
    <col min="11" max="11" width="3" style="249" customWidth="1"/>
    <col min="12" max="12" width="3.140625" style="249" customWidth="1"/>
    <col min="13" max="13" width="2" style="249" customWidth="1"/>
    <col min="14" max="14" width="30.28515625" style="249" customWidth="1"/>
    <col min="15" max="16" width="3" style="249" customWidth="1"/>
    <col min="17" max="17" width="2.7109375" style="249" customWidth="1"/>
    <col min="18" max="18" width="30.5703125" style="249" customWidth="1"/>
    <col min="19" max="19" width="2.7109375" style="249" customWidth="1"/>
    <col min="20" max="16384" width="9.140625" style="249"/>
  </cols>
  <sheetData>
    <row r="1" spans="1:21" ht="21" customHeight="1" x14ac:dyDescent="0.35">
      <c r="A1" s="530" t="str">
        <f ca="1">MID(CELL("filename",A1),FIND(IF(ISERROR(FIND("]",CELL("filename",A1))),"$","]"),CELL("filename",A1))+1,256)</f>
        <v>ambassador 4</v>
      </c>
      <c r="B1" s="539"/>
      <c r="C1" s="539"/>
      <c r="D1" s="273"/>
      <c r="E1" s="524" t="s">
        <v>16</v>
      </c>
      <c r="F1" s="540"/>
      <c r="G1" s="540"/>
      <c r="I1" s="524" t="s">
        <v>16</v>
      </c>
      <c r="J1" s="524"/>
      <c r="K1" s="524"/>
      <c r="M1" s="524" t="s">
        <v>16</v>
      </c>
      <c r="N1" s="524"/>
      <c r="O1" s="524"/>
      <c r="Q1" s="524" t="s">
        <v>141</v>
      </c>
      <c r="R1" s="541"/>
      <c r="S1" s="541"/>
      <c r="T1" s="247"/>
      <c r="U1" s="247"/>
    </row>
    <row r="2" spans="1:21" s="253" customFormat="1" ht="13.5" thickBot="1" x14ac:dyDescent="0.25">
      <c r="A2" s="250"/>
      <c r="B2" s="251"/>
      <c r="C2" s="252" t="s">
        <v>17</v>
      </c>
      <c r="D2" s="251"/>
      <c r="E2" s="510" t="str">
        <f>Badges!B6</f>
        <v>Photography</v>
      </c>
      <c r="F2" s="535"/>
      <c r="G2" s="535"/>
      <c r="H2" s="249"/>
      <c r="I2" s="255">
        <v>3</v>
      </c>
      <c r="J2" s="256" t="str">
        <f>Badges!C61</f>
        <v>Dig into national or state public policy</v>
      </c>
      <c r="K2" s="257"/>
      <c r="L2" s="249"/>
      <c r="M2" s="255">
        <v>3</v>
      </c>
      <c r="N2" s="256" t="str">
        <f>Badges!C130</f>
        <v>Share sisterhood around the world</v>
      </c>
      <c r="O2" s="257"/>
      <c r="P2" s="249"/>
      <c r="Q2" s="542" t="str">
        <f>'Age-Level'!B5</f>
        <v>Gold Torch Award</v>
      </c>
      <c r="R2" s="542"/>
      <c r="S2" s="259" t="str">
        <f>IF('Age-Level'!G8="C","C",IF('Age-Level'!G8="P","P",""))</f>
        <v/>
      </c>
      <c r="T2" s="247"/>
      <c r="U2" s="247"/>
    </row>
    <row r="3" spans="1:21" x14ac:dyDescent="0.2">
      <c r="A3" s="537" t="s">
        <v>138</v>
      </c>
      <c r="B3" s="538"/>
      <c r="C3" s="254">
        <f>INT(COUNTIF(C5:C12,"C"))+INT(COUNTIF(C14:C26,"C"))</f>
        <v>0</v>
      </c>
      <c r="E3" s="255">
        <v>1</v>
      </c>
      <c r="F3" s="256" t="str">
        <f>Badges!C7</f>
        <v>Expore the power of photography</v>
      </c>
      <c r="G3" s="257"/>
      <c r="I3" s="255"/>
      <c r="J3" s="256" t="str">
        <f>Badges!C62</f>
        <v>Track your issue</v>
      </c>
      <c r="K3" s="258" t="str">
        <f>IF(Badges!G62="A","A"," ")</f>
        <v xml:space="preserve"> </v>
      </c>
      <c r="M3" s="255"/>
      <c r="N3" s="256" t="str">
        <f>Badges!C131</f>
        <v>Explore an issue affecting girls and</v>
      </c>
      <c r="O3" s="258" t="str">
        <f>IF(Badges!G131="A","A"," ")</f>
        <v xml:space="preserve"> </v>
      </c>
      <c r="Q3" s="542" t="str">
        <f>'Age-Level'!B9</f>
        <v>Ambassador Community Service bar</v>
      </c>
      <c r="R3" s="542"/>
      <c r="S3" s="259" t="str">
        <f>IF('Age-Level'!G9="C","C",IF('Age-Level'!G9="P","P",""))</f>
        <v/>
      </c>
      <c r="T3" s="247"/>
      <c r="U3" s="247"/>
    </row>
    <row r="4" spans="1:21" x14ac:dyDescent="0.2">
      <c r="A4" s="518" t="str">
        <f>Summary!A3</f>
        <v>Legacy</v>
      </c>
      <c r="B4" s="518"/>
      <c r="C4" s="518"/>
      <c r="E4" s="255"/>
      <c r="F4" s="256" t="str">
        <f>Badges!C8</f>
        <v>Go to a photography exhibit</v>
      </c>
      <c r="G4" s="258" t="str">
        <f>IF(Badges!G8="A","A"," ")</f>
        <v xml:space="preserve"> </v>
      </c>
      <c r="I4" s="255"/>
      <c r="J4" s="256" t="str">
        <f>Badges!C63</f>
        <v>Talk to an interest gorup that promotes</v>
      </c>
      <c r="K4" s="258" t="str">
        <f>IF(Badges!G63="A","A"," ")</f>
        <v xml:space="preserve"> </v>
      </c>
      <c r="M4" s="255"/>
      <c r="N4" s="256" t="str">
        <f>Badges!C132</f>
        <v>Organize an event on women and STEM</v>
      </c>
      <c r="O4" s="258" t="str">
        <f>IF(Badges!G132="A","A"," ")</f>
        <v xml:space="preserve"> </v>
      </c>
      <c r="Q4" s="542" t="str">
        <f>'Age-Level'!B12</f>
        <v>Ambassador Service to Girl Scouting bar</v>
      </c>
      <c r="R4" s="542"/>
      <c r="S4" s="259" t="str">
        <f>IF('Age-Level'!G10="C","C",IF('Age-Level'!G10="P","P",""))</f>
        <v/>
      </c>
      <c r="T4" s="247"/>
      <c r="U4" s="247"/>
    </row>
    <row r="5" spans="1:21" ht="12.75" customHeight="1" x14ac:dyDescent="0.2">
      <c r="A5" s="519" t="str">
        <f>Summary!A4</f>
        <v>Photography</v>
      </c>
      <c r="B5" s="520"/>
      <c r="C5" s="260" t="str">
        <f>IF(Badges!G28="C","C",IF(Badges!G28="P","P",""))</f>
        <v/>
      </c>
      <c r="E5" s="255"/>
      <c r="F5" s="256" t="str">
        <f>Badges!C9</f>
        <v>Create a photography timeline.</v>
      </c>
      <c r="G5" s="258" t="str">
        <f>IF(Badges!G9="A","A"," ")</f>
        <v xml:space="preserve"> </v>
      </c>
      <c r="I5" s="255"/>
      <c r="J5" s="256" t="str">
        <f>Badges!C64</f>
        <v>Compare three different states' positions</v>
      </c>
      <c r="K5" s="258" t="str">
        <f>IF(Badges!G64="A","A"," ")</f>
        <v xml:space="preserve"> </v>
      </c>
      <c r="M5" s="255"/>
      <c r="N5" s="256" t="str">
        <f>Badges!C133</f>
        <v>Interview a global citizen</v>
      </c>
      <c r="O5" s="258" t="str">
        <f>IF(Badges!G133="A","A"," ")</f>
        <v xml:space="preserve"> </v>
      </c>
      <c r="Q5" s="542" t="str">
        <f>'Age-Level'!B15</f>
        <v>Ambassador Volunteer in Training</v>
      </c>
      <c r="R5" s="542"/>
      <c r="S5" s="259" t="str">
        <f>IF('Age-Level'!G19="C","C",IF('Age-Level'!G19="P","P",""))</f>
        <v/>
      </c>
      <c r="T5" s="247"/>
      <c r="U5" s="247"/>
    </row>
    <row r="6" spans="1:21" ht="12.75" customHeight="1" x14ac:dyDescent="0.2">
      <c r="A6" s="519" t="str">
        <f>Summary!A5</f>
        <v>Coaching</v>
      </c>
      <c r="B6" s="520"/>
      <c r="C6" s="260" t="str">
        <f>IF(Badges!G51="C","C",IF(Badges!G51="P","P",""))</f>
        <v/>
      </c>
      <c r="E6" s="255"/>
      <c r="F6" s="256" t="str">
        <f>Badges!C10</f>
        <v>Make sticky-note comics</v>
      </c>
      <c r="G6" s="258" t="str">
        <f>IF(Badges!G10="A","A"," ")</f>
        <v xml:space="preserve"> </v>
      </c>
      <c r="I6" s="255">
        <v>4</v>
      </c>
      <c r="J6" s="256" t="str">
        <f>Badges!C65</f>
        <v>Explore local or community policy</v>
      </c>
      <c r="K6" s="257"/>
      <c r="M6" s="255">
        <v>4</v>
      </c>
      <c r="N6" s="256" t="str">
        <f>Badges!C134</f>
        <v>Leave your wolrd better than you found it</v>
      </c>
      <c r="O6" s="257"/>
      <c r="Q6" s="542" t="str">
        <f>'Age-Level'!B20</f>
        <v>Journey Summit Pin</v>
      </c>
      <c r="R6" s="542"/>
      <c r="S6" s="259" t="str">
        <f>IF('Age-Level'!G21="C","C",IF('Age-Level'!G21="P","P",""))</f>
        <v/>
      </c>
      <c r="T6" s="247"/>
      <c r="U6" s="247"/>
    </row>
    <row r="7" spans="1:21" x14ac:dyDescent="0.2">
      <c r="A7" s="519" t="str">
        <f>Summary!A6</f>
        <v>Public Policy</v>
      </c>
      <c r="B7" s="520"/>
      <c r="C7" s="260" t="str">
        <f>IF(Badges!G74="C","C",IF(Badges!G74="P","P",""))</f>
        <v/>
      </c>
      <c r="E7" s="255">
        <v>2</v>
      </c>
      <c r="F7" s="256" t="str">
        <f>Badges!C11</f>
        <v>Focus on composition</v>
      </c>
      <c r="G7" s="257"/>
      <c r="I7" s="255"/>
      <c r="J7" s="256" t="str">
        <f>Badges!C66</f>
        <v>Attend a meeting</v>
      </c>
      <c r="K7" s="258" t="str">
        <f>IF(Badges!G66="A","A"," ")</f>
        <v xml:space="preserve"> </v>
      </c>
      <c r="M7" s="255"/>
      <c r="N7" s="256" t="str">
        <f>Badges!C135</f>
        <v xml:space="preserve">Find ideas to use your leaderhship </v>
      </c>
      <c r="O7" s="258" t="str">
        <f>IF(Badges!G135="A","A"," ")</f>
        <v xml:space="preserve"> </v>
      </c>
      <c r="Q7" s="534" t="str">
        <f>'Age-Level'!C23</f>
        <v>Cookie Rally (Year 1)</v>
      </c>
      <c r="R7" s="534"/>
      <c r="S7" s="265" t="str">
        <f>IF('Age-Level'!G23="A","A"," ")</f>
        <v xml:space="preserve"> </v>
      </c>
    </row>
    <row r="8" spans="1:21" x14ac:dyDescent="0.2">
      <c r="A8" s="519" t="str">
        <f>Summary!A7</f>
        <v>Dinner Party</v>
      </c>
      <c r="B8" s="520"/>
      <c r="C8" s="260" t="str">
        <f>IF(Badges!G97="C","C",IF(Badges!G97="P","P",""))</f>
        <v/>
      </c>
      <c r="E8" s="255"/>
      <c r="F8" s="256" t="str">
        <f>Badges!C12</f>
        <v>Capture a day in the life</v>
      </c>
      <c r="G8" s="258" t="str">
        <f>IF(Badges!G12="A","A"," ")</f>
        <v xml:space="preserve"> </v>
      </c>
      <c r="I8" s="255"/>
      <c r="J8" s="256" t="str">
        <f>Badges!C67</f>
        <v>Compare different local positions</v>
      </c>
      <c r="K8" s="258" t="str">
        <f>IF(Badges!G67="A","A"," ")</f>
        <v xml:space="preserve"> </v>
      </c>
      <c r="M8" s="255"/>
      <c r="N8" s="256" t="str">
        <f>Badges!C136</f>
        <v>Gather ideas to work for a healthy</v>
      </c>
      <c r="O8" s="258" t="str">
        <f>IF(Badges!G136="A","A"," ")</f>
        <v xml:space="preserve"> </v>
      </c>
      <c r="Q8" s="534" t="str">
        <f>'Age-Level'!C24</f>
        <v>Cookie Sales (Year 1)</v>
      </c>
      <c r="R8" s="534"/>
      <c r="S8" s="265" t="str">
        <f>IF('Age-Level'!G24="A","A"," ")</f>
        <v xml:space="preserve"> </v>
      </c>
    </row>
    <row r="9" spans="1:21" x14ac:dyDescent="0.2">
      <c r="A9" s="519" t="str">
        <f>Summary!A8</f>
        <v>Ambassador First Aid</v>
      </c>
      <c r="B9" s="520"/>
      <c r="C9" s="260" t="str">
        <f>IF(Badges!G120="C","C",IF(Badges!G120="P","P",""))</f>
        <v/>
      </c>
      <c r="E9" s="255"/>
      <c r="F9" s="256" t="str">
        <f>Badges!C13</f>
        <v>Photograph weather patterns</v>
      </c>
      <c r="G9" s="258" t="str">
        <f>IF(Badges!G13="A","A"," ")</f>
        <v xml:space="preserve"> </v>
      </c>
      <c r="I9" s="255"/>
      <c r="J9" s="256" t="str">
        <f>Badges!C68</f>
        <v>Visit your local legislator's office</v>
      </c>
      <c r="K9" s="258" t="str">
        <f>IF(Badges!G68="A","A"," ")</f>
        <v xml:space="preserve"> </v>
      </c>
      <c r="M9" s="255"/>
      <c r="N9" s="256" t="str">
        <f>Badges!C137</f>
        <v>Brainstorm idea for social change</v>
      </c>
      <c r="O9" s="258" t="str">
        <f>IF(Badges!G137="A","A"," ")</f>
        <v xml:space="preserve"> </v>
      </c>
      <c r="Q9" s="534" t="str">
        <f>'Age-Level'!C25</f>
        <v>Cookie Pin (Year 1)</v>
      </c>
      <c r="R9" s="534"/>
      <c r="S9" s="265" t="str">
        <f>IF('Age-Level'!G25="A","A"," ")</f>
        <v xml:space="preserve"> </v>
      </c>
    </row>
    <row r="10" spans="1:21" x14ac:dyDescent="0.2">
      <c r="A10" s="519" t="str">
        <f>Summary!A9</f>
        <v>Ambassador Girl Scout Way</v>
      </c>
      <c r="B10" s="520"/>
      <c r="C10" s="261" t="str">
        <f>IF(Badges!G143="C","C",IF(Badges!G143="P","P",""))</f>
        <v/>
      </c>
      <c r="E10" s="255"/>
      <c r="F10" s="256" t="str">
        <f>Badges!C14</f>
        <v>Take 5 photos form a different</v>
      </c>
      <c r="G10" s="258" t="str">
        <f>IF(Badges!G14="A","A"," ")</f>
        <v xml:space="preserve"> </v>
      </c>
      <c r="I10" s="255">
        <v>5</v>
      </c>
      <c r="J10" s="256" t="str">
        <f>Badges!C69</f>
        <v>See public policy creation in action</v>
      </c>
      <c r="K10" s="257"/>
      <c r="M10" s="255">
        <v>5</v>
      </c>
      <c r="N10" s="256" t="str">
        <f>Badges!C138</f>
        <v>Enjoy Girl Scout traditions!</v>
      </c>
      <c r="O10" s="257"/>
      <c r="Q10" s="534" t="str">
        <f>'Age-Level'!C26</f>
        <v>Cookie Rally (Year 2)</v>
      </c>
      <c r="R10" s="534"/>
      <c r="S10" s="265" t="str">
        <f>IF('Age-Level'!G26="A","A"," ")</f>
        <v xml:space="preserve"> </v>
      </c>
    </row>
    <row r="11" spans="1:21" x14ac:dyDescent="0.2">
      <c r="A11" s="543" t="str">
        <f>Summary!A10</f>
        <v>Water</v>
      </c>
      <c r="B11" s="543"/>
      <c r="C11" s="260" t="str">
        <f>IF(Badges!G166="C","C",IF(Badges!G166="P","P",""))</f>
        <v/>
      </c>
      <c r="E11" s="255">
        <v>3</v>
      </c>
      <c r="F11" s="256" t="str">
        <f>Badges!C15</f>
        <v>Focus on light</v>
      </c>
      <c r="G11" s="257"/>
      <c r="I11" s="255"/>
      <c r="J11" s="256" t="str">
        <f>Badges!C70</f>
        <v>Shadow a policy-maker</v>
      </c>
      <c r="K11" s="258" t="str">
        <f>IF(Badges!G70="A","A"," ")</f>
        <v xml:space="preserve"> </v>
      </c>
      <c r="M11" s="255"/>
      <c r="N11" s="256" t="str">
        <f>Badges!C139</f>
        <v>Pass down a tradition</v>
      </c>
      <c r="O11" s="258" t="str">
        <f>IF(Badges!G139="A","A"," ")</f>
        <v xml:space="preserve"> </v>
      </c>
      <c r="Q11" s="534" t="str">
        <f>'Age-Level'!C27</f>
        <v>Cookie Sales (Year 2)</v>
      </c>
      <c r="R11" s="534"/>
      <c r="S11" s="265" t="str">
        <f>IF('Age-Level'!G27="A","A"," ")</f>
        <v xml:space="preserve"> </v>
      </c>
    </row>
    <row r="12" spans="1:21" x14ac:dyDescent="0.2">
      <c r="A12" s="536"/>
      <c r="B12" s="536"/>
      <c r="C12" s="351"/>
      <c r="E12" s="255"/>
      <c r="F12" s="256" t="str">
        <f>Badges!C16</f>
        <v>Invite friends to a shoot day</v>
      </c>
      <c r="G12" s="258" t="str">
        <f>IF(Badges!G16="A","A"," ")</f>
        <v xml:space="preserve"> </v>
      </c>
      <c r="I12" s="255"/>
      <c r="J12" s="256" t="str">
        <f>Badges!C71</f>
        <v>Volunteer at an office</v>
      </c>
      <c r="K12" s="258" t="str">
        <f>IF(Badges!G71="A","A"," ")</f>
        <v xml:space="preserve"> </v>
      </c>
      <c r="M12" s="255"/>
      <c r="N12" s="256" t="str">
        <f>Badges!C140</f>
        <v>Start a Girl Scout tradition of your own</v>
      </c>
      <c r="O12" s="258" t="str">
        <f>IF(Badges!G140="A","A"," ")</f>
        <v xml:space="preserve"> </v>
      </c>
      <c r="Q12" s="534" t="str">
        <f>'Age-Level'!C28</f>
        <v>Cookie Pin (Year 2)</v>
      </c>
      <c r="R12" s="534"/>
      <c r="S12" s="265" t="str">
        <f>IF('Age-Level'!G28="A","A"," ")</f>
        <v xml:space="preserve"> </v>
      </c>
    </row>
    <row r="13" spans="1:21" x14ac:dyDescent="0.2">
      <c r="A13" s="518" t="str">
        <f>Summary!A3</f>
        <v>Legacy</v>
      </c>
      <c r="B13" s="518"/>
      <c r="C13" s="518"/>
      <c r="E13" s="255"/>
      <c r="F13" s="256" t="str">
        <f>Badges!C17</f>
        <v>Capture the same person or object</v>
      </c>
      <c r="G13" s="258" t="str">
        <f>IF(Badges!G17="A","A"," ")</f>
        <v xml:space="preserve"> </v>
      </c>
      <c r="I13" s="255"/>
      <c r="J13" s="256" t="str">
        <f>Badges!C72</f>
        <v>Interview a policy-maker</v>
      </c>
      <c r="K13" s="258" t="str">
        <f>IF(Badges!G72="A","A"," ")</f>
        <v xml:space="preserve"> </v>
      </c>
      <c r="M13" s="255"/>
      <c r="N13" s="256" t="str">
        <f>Badges!C141</f>
        <v>Share the Girl Scout way by example</v>
      </c>
      <c r="O13" s="258" t="str">
        <f>IF(Badges!G141="A","A"," ")</f>
        <v xml:space="preserve"> </v>
      </c>
      <c r="Q13" s="534" t="str">
        <f>'Age-Level'!C30</f>
        <v>Fall Sales (Year 1)</v>
      </c>
      <c r="R13" s="534"/>
      <c r="S13" s="260" t="str">
        <f>IF('Age-Level'!G30="A","A","")</f>
        <v/>
      </c>
    </row>
    <row r="14" spans="1:21" x14ac:dyDescent="0.2">
      <c r="A14" s="519" t="str">
        <f>Summary!A4</f>
        <v>Photography</v>
      </c>
      <c r="B14" s="520"/>
      <c r="C14" s="259" t="str">
        <f>IF(Badges!G28="C","C",IF(Badges!G28="P","P",""))</f>
        <v/>
      </c>
      <c r="E14" s="255"/>
      <c r="F14" s="256" t="str">
        <f>Badges!C18</f>
        <v>Grow your image</v>
      </c>
      <c r="G14" s="258" t="str">
        <f>IF(Badges!G18="A","A"," ")</f>
        <v xml:space="preserve"> </v>
      </c>
      <c r="I14" s="354" t="str">
        <f>Badges!B75</f>
        <v>Dinner Party</v>
      </c>
      <c r="J14" s="355"/>
      <c r="K14" s="355"/>
      <c r="M14" s="354" t="str">
        <f>Badges!B144</f>
        <v>Water</v>
      </c>
      <c r="N14" s="355"/>
      <c r="O14" s="355"/>
      <c r="Q14" s="534" t="str">
        <f>'Age-Level'!C31</f>
        <v>Fall Sales (Year 2)</v>
      </c>
      <c r="R14" s="534"/>
      <c r="S14" s="260" t="str">
        <f>IF('Age-Level'!G31="A","A","")</f>
        <v/>
      </c>
    </row>
    <row r="15" spans="1:21" x14ac:dyDescent="0.2">
      <c r="A15" s="508" t="str">
        <f>Summary!A5</f>
        <v>Coaching</v>
      </c>
      <c r="B15" s="509"/>
      <c r="C15" s="260" t="str">
        <f>IF(Badges!G51="C","C",IF(Badges!G51="P","P",""))</f>
        <v/>
      </c>
      <c r="E15" s="255">
        <v>4</v>
      </c>
      <c r="F15" s="256" t="str">
        <f>Badges!C19</f>
        <v>Focus on motion</v>
      </c>
      <c r="G15" s="257"/>
      <c r="I15" s="255">
        <v>1</v>
      </c>
      <c r="J15" s="256" t="str">
        <f>Badges!C76</f>
        <v>Create your menu</v>
      </c>
      <c r="K15" s="257"/>
      <c r="M15" s="255">
        <v>1</v>
      </c>
      <c r="N15" s="256" t="str">
        <f>Badges!C145</f>
        <v>Have fun reflecting on your relationship with water</v>
      </c>
      <c r="O15" s="257"/>
      <c r="Q15" s="534" t="str">
        <f>'Age-Level'!C33</f>
        <v>Thinking Day (Year 1)</v>
      </c>
      <c r="R15" s="534"/>
      <c r="S15" s="260" t="str">
        <f>IF('Age-Level'!G33="A","A","")</f>
        <v/>
      </c>
    </row>
    <row r="16" spans="1:21" x14ac:dyDescent="0.2">
      <c r="A16" s="508" t="str">
        <f>Summary!A6</f>
        <v>Public Policy</v>
      </c>
      <c r="B16" s="509"/>
      <c r="C16" s="260" t="str">
        <f>IF(Badges!G74="C","C",IF(Badges!G74="P","P",""))</f>
        <v/>
      </c>
      <c r="E16" s="255"/>
      <c r="F16" s="256" t="str">
        <f>Badges!C20</f>
        <v xml:space="preserve">Take photos of a group </v>
      </c>
      <c r="G16" s="258" t="str">
        <f>IF(Badges!G20="A","A"," ")</f>
        <v xml:space="preserve"> </v>
      </c>
      <c r="I16" s="255"/>
      <c r="J16" s="256" t="str">
        <f>Badges!C77</f>
        <v>Interview a caterer, event planner, chef</v>
      </c>
      <c r="K16" s="258" t="str">
        <f>IF(Badges!G77="A","A"," ")</f>
        <v xml:space="preserve"> </v>
      </c>
      <c r="M16" s="255"/>
      <c r="N16" s="256" t="str">
        <f>Badges!C146</f>
        <v>Visit water in its natural state</v>
      </c>
      <c r="O16" s="258" t="str">
        <f>IF(Badges!G146="A","A"," ")</f>
        <v xml:space="preserve"> </v>
      </c>
      <c r="Q16" s="534" t="str">
        <f>'Age-Level'!C34</f>
        <v>Thinking Day (Year 2)</v>
      </c>
      <c r="R16" s="534"/>
      <c r="S16" s="260" t="str">
        <f>IF('Age-Level'!G34="A","A","")</f>
        <v/>
      </c>
    </row>
    <row r="17" spans="1:19" x14ac:dyDescent="0.2">
      <c r="A17" s="508" t="str">
        <f>Summary!A7</f>
        <v>Dinner Party</v>
      </c>
      <c r="B17" s="509"/>
      <c r="C17" s="260" t="str">
        <f>IF(Badges!G97="C","C",IF(Badges!G97="P","P",""))</f>
        <v/>
      </c>
      <c r="E17" s="255"/>
      <c r="F17" s="256" t="str">
        <f>Badges!C21</f>
        <v>Take photos of faces in motion</v>
      </c>
      <c r="G17" s="258" t="str">
        <f>IF(Badges!G21="A","A"," ")</f>
        <v xml:space="preserve"> </v>
      </c>
      <c r="I17" s="255"/>
      <c r="J17" s="256" t="str">
        <f>Badges!C78</f>
        <v>Collect recipes from cooking shows</v>
      </c>
      <c r="K17" s="258" t="str">
        <f>IF(Badges!G78="A","A"," ")</f>
        <v xml:space="preserve"> </v>
      </c>
      <c r="M17" s="255"/>
      <c r="N17" s="256" t="str">
        <f>Badges!C147</f>
        <v>Try a new water skill</v>
      </c>
      <c r="O17" s="258" t="str">
        <f>IF(Badges!G147="A","A"," ")</f>
        <v xml:space="preserve"> </v>
      </c>
      <c r="Q17" s="534" t="str">
        <f>'Age-Level'!C36</f>
        <v>Global Action Award</v>
      </c>
      <c r="R17" s="534"/>
      <c r="S17" s="260" t="str">
        <f>IF('Age-Level'!G36="A","A","")</f>
        <v/>
      </c>
    </row>
    <row r="18" spans="1:19" x14ac:dyDescent="0.2">
      <c r="A18" s="508" t="str">
        <f>Summary!A8</f>
        <v>Ambassador First Aid</v>
      </c>
      <c r="B18" s="509"/>
      <c r="C18" s="260" t="str">
        <f>IF(Badges!G120="C","C",IF(Badges!G120="P","P",""))</f>
        <v/>
      </c>
      <c r="E18" s="255"/>
      <c r="F18" s="256" t="str">
        <f>Badges!C22</f>
        <v>Take photos of objects in motion</v>
      </c>
      <c r="G18" s="258" t="str">
        <f>IF(Badges!G22="A","A"," ")</f>
        <v xml:space="preserve"> </v>
      </c>
      <c r="I18" s="255"/>
      <c r="J18" s="256" t="str">
        <f>Badges!C79</f>
        <v>Build a men around your favorite</v>
      </c>
      <c r="K18" s="258" t="str">
        <f>IF(Badges!G79="A","A"," ")</f>
        <v xml:space="preserve"> </v>
      </c>
      <c r="M18" s="255"/>
      <c r="N18" s="256" t="str">
        <f>Badges!C148</f>
        <v>Enjoy a water activity you already know</v>
      </c>
      <c r="O18" s="258" t="str">
        <f>IF(Badges!G148="A","A"," ")</f>
        <v xml:space="preserve"> </v>
      </c>
      <c r="Q18" s="534" t="str">
        <f>'Age-Level'!C38</f>
        <v>International Friendship Recognition</v>
      </c>
      <c r="R18" s="534"/>
      <c r="S18" s="260" t="str">
        <f>IF('Age-Level'!G38="A","A","")</f>
        <v/>
      </c>
    </row>
    <row r="19" spans="1:19" x14ac:dyDescent="0.2">
      <c r="A19" s="508" t="str">
        <f>Summary!A9</f>
        <v>Ambassador Girl Scout Way</v>
      </c>
      <c r="B19" s="509"/>
      <c r="C19" s="260" t="str">
        <f>IF(Badges!G143="C","C",IF(Badges!G143="P","P",""))</f>
        <v/>
      </c>
      <c r="E19" s="255">
        <v>5</v>
      </c>
      <c r="F19" s="256" t="str">
        <f>Badges!C23</f>
        <v>Tell a story with photography</v>
      </c>
      <c r="G19" s="257"/>
      <c r="I19" s="255">
        <v>2</v>
      </c>
      <c r="J19" s="256" t="str">
        <f>Badges!C80</f>
        <v>Make a budget and shopping list</v>
      </c>
      <c r="K19" s="257"/>
      <c r="M19" s="255">
        <v>2</v>
      </c>
      <c r="N19" s="256" t="str">
        <f>Badges!C149</f>
        <v>Celebrate water art-and create your own</v>
      </c>
      <c r="O19" s="257"/>
      <c r="Q19" s="534" t="str">
        <f>'Age-Level'!C40</f>
        <v>Investiture</v>
      </c>
      <c r="R19" s="534"/>
      <c r="S19" s="260" t="str">
        <f>IF('Age-Level'!G40="A","A","")</f>
        <v/>
      </c>
    </row>
    <row r="20" spans="1:19" x14ac:dyDescent="0.2">
      <c r="A20" s="525" t="str">
        <f>Summary!A10</f>
        <v>Water</v>
      </c>
      <c r="B20" s="526"/>
      <c r="C20" s="261" t="str">
        <f>IF(Badges!G166="C","C",IF(Badges!G166="P","P",""))</f>
        <v/>
      </c>
      <c r="E20" s="255"/>
      <c r="F20" s="256" t="str">
        <f>Badges!C24</f>
        <v>Stage a photo exhibit</v>
      </c>
      <c r="G20" s="258" t="str">
        <f>IF(Badges!G24="A","A"," ")</f>
        <v xml:space="preserve"> </v>
      </c>
      <c r="I20" s="255"/>
      <c r="J20" s="256" t="str">
        <f>Badges!C81</f>
        <v>Camparison shop</v>
      </c>
      <c r="K20" s="258" t="str">
        <f>IF(Badges!G81="A","A"," ")</f>
        <v xml:space="preserve"> </v>
      </c>
      <c r="M20" s="255"/>
      <c r="N20" s="256" t="str">
        <f>Badges!C150</f>
        <v>Delve into water literature</v>
      </c>
      <c r="O20" s="258" t="str">
        <f>IF(Badges!G150="A","A"," ")</f>
        <v xml:space="preserve"> </v>
      </c>
      <c r="Q20" s="534" t="str">
        <f>'Age-Level'!C41</f>
        <v>Rededication (1st year)</v>
      </c>
      <c r="R20" s="534"/>
      <c r="S20" s="270" t="str">
        <f>IF('Age-Level'!G41="C","C","")</f>
        <v/>
      </c>
    </row>
    <row r="21" spans="1:19" x14ac:dyDescent="0.2">
      <c r="A21" s="518" t="str">
        <f>Summary!A11</f>
        <v>Financial Literacy</v>
      </c>
      <c r="B21" s="518"/>
      <c r="C21" s="518"/>
      <c r="E21" s="255"/>
      <c r="F21" s="256" t="str">
        <f>Badges!C25</f>
        <v>Make a digital slide show</v>
      </c>
      <c r="G21" s="258" t="str">
        <f>IF(Badges!G25="A","A"," ")</f>
        <v xml:space="preserve"> </v>
      </c>
      <c r="I21" s="255"/>
      <c r="J21" s="256" t="str">
        <f>Badges!C82</f>
        <v>Consult with a professional chef</v>
      </c>
      <c r="K21" s="258" t="str">
        <f>IF(Badges!G82="A","A"," ")</f>
        <v xml:space="preserve"> </v>
      </c>
      <c r="M21" s="255"/>
      <c r="N21" s="256" t="str">
        <f>Badges!C151</f>
        <v xml:space="preserve">Enjoy an exhibit or event that features </v>
      </c>
      <c r="O21" s="258" t="str">
        <f>IF(Badges!G151="A","A"," ")</f>
        <v xml:space="preserve"> </v>
      </c>
      <c r="Q21" s="534" t="str">
        <f>'Age-Level'!C42</f>
        <v>Rededication (2nd year)</v>
      </c>
      <c r="R21" s="534"/>
      <c r="S21" s="270" t="str">
        <f>IF('Age-Level'!G42="C","C","")</f>
        <v/>
      </c>
    </row>
    <row r="22" spans="1:19" x14ac:dyDescent="0.2">
      <c r="A22" s="519" t="str">
        <f>Summary!A12</f>
        <v>On My Own</v>
      </c>
      <c r="B22" s="520"/>
      <c r="C22" s="259" t="str">
        <f>IF(Badges!G190="C","C",IF(Badges!G190="P","P",""))</f>
        <v/>
      </c>
      <c r="E22" s="255"/>
      <c r="F22" s="256" t="str">
        <f>Badges!C26</f>
        <v>Create a photo album or scrapbook</v>
      </c>
      <c r="G22" s="258" t="str">
        <f>IF(Badges!G26="A","A"," ")</f>
        <v xml:space="preserve"> </v>
      </c>
      <c r="I22" s="255"/>
      <c r="J22" s="256" t="str">
        <f>Badges!C83</f>
        <v>Learn about alternative ways to shop</v>
      </c>
      <c r="K22" s="258" t="str">
        <f>IF(Badges!G83="A","A"," ")</f>
        <v xml:space="preserve"> </v>
      </c>
      <c r="M22" s="255"/>
      <c r="N22" s="256" t="str">
        <f>Badges!C152</f>
        <v>Create your own water composition</v>
      </c>
      <c r="O22" s="258" t="str">
        <f>IF(Badges!G152="A","A"," ")</f>
        <v xml:space="preserve"> </v>
      </c>
      <c r="Q22" s="357" t="str">
        <f>'Age-Level'!B43</f>
        <v>My Promise, My Faith (Year 1)</v>
      </c>
      <c r="R22" s="358"/>
      <c r="S22" s="270"/>
    </row>
    <row r="23" spans="1:19" x14ac:dyDescent="0.2">
      <c r="A23" s="519" t="str">
        <f>Summary!A13</f>
        <v>Good Credit</v>
      </c>
      <c r="B23" s="520"/>
      <c r="C23" s="259" t="str">
        <f>IF(Badges!G213="C","C",IF(Badges!G213="P","P",""))</f>
        <v/>
      </c>
      <c r="E23" s="510" t="str">
        <f>Badges!B29</f>
        <v>Coaching</v>
      </c>
      <c r="F23" s="535"/>
      <c r="G23" s="535"/>
      <c r="I23" s="255">
        <v>3</v>
      </c>
      <c r="J23" s="256" t="str">
        <f>Badges!C84</f>
        <v>Practice timing your courses</v>
      </c>
      <c r="K23" s="257"/>
      <c r="M23" s="255">
        <v>3</v>
      </c>
      <c r="N23" s="256" t="str">
        <f>Badges!C153</f>
        <v>Find out about water issues</v>
      </c>
      <c r="O23" s="257"/>
      <c r="Q23" s="276">
        <v>1</v>
      </c>
      <c r="R23" s="359" t="str">
        <f>'Age-Level'!C44</f>
        <v>Choose one line from the Law</v>
      </c>
      <c r="S23" s="270" t="str">
        <f>IF('Age-Level'!G44="A","A","")</f>
        <v/>
      </c>
    </row>
    <row r="24" spans="1:19" x14ac:dyDescent="0.2">
      <c r="A24" s="505" t="str">
        <f>Summary!A14</f>
        <v>Cookie Business</v>
      </c>
      <c r="B24" s="506"/>
      <c r="C24" s="507"/>
      <c r="D24" s="251"/>
      <c r="E24" s="255">
        <v>1</v>
      </c>
      <c r="F24" s="256" t="str">
        <f>Badges!C30</f>
        <v>Begin to outline your coaching strategy</v>
      </c>
      <c r="G24" s="257"/>
      <c r="I24" s="255"/>
      <c r="J24" s="256" t="str">
        <f>Badges!C85</f>
        <v>Get tips fromo food professionals</v>
      </c>
      <c r="K24" s="258" t="str">
        <f>IF(Badges!G85="A","A"," ")</f>
        <v xml:space="preserve"> </v>
      </c>
      <c r="M24" s="255"/>
      <c r="N24" s="256" t="str">
        <f>Badges!C154</f>
        <v>Visit a water facility and explore its</v>
      </c>
      <c r="O24" s="258" t="str">
        <f>IF(Badges!G154="A","A"," ")</f>
        <v xml:space="preserve"> </v>
      </c>
      <c r="Q24" s="275">
        <v>2</v>
      </c>
      <c r="R24" s="359" t="str">
        <f>'Age-Level'!C45</f>
        <v>Find a woman in your community</v>
      </c>
      <c r="S24" s="270" t="str">
        <f>IF('Age-Level'!G45="A","A","")</f>
        <v/>
      </c>
    </row>
    <row r="25" spans="1:19" x14ac:dyDescent="0.2">
      <c r="A25" s="508" t="str">
        <f>Summary!A15</f>
        <v>Research and Development</v>
      </c>
      <c r="B25" s="509"/>
      <c r="C25" s="260" t="str">
        <f>IF(Badges!G227="C","C",IF(Badges!G227="P","P",""))</f>
        <v/>
      </c>
      <c r="E25" s="255"/>
      <c r="F25" s="256" t="str">
        <f>Badges!C31</f>
        <v>Talk to a great coach</v>
      </c>
      <c r="G25" s="258" t="str">
        <f>IF(Badges!G31="A","A"," ")</f>
        <v xml:space="preserve"> </v>
      </c>
      <c r="I25" s="255"/>
      <c r="J25" s="256" t="str">
        <f>Badges!C86</f>
        <v>Make a menu timeline</v>
      </c>
      <c r="K25" s="258" t="str">
        <f>IF(Badges!G86="A","A"," ")</f>
        <v xml:space="preserve"> </v>
      </c>
      <c r="M25" s="255"/>
      <c r="N25" s="256" t="str">
        <f>Badges!C155</f>
        <v>Investigate endangered marine life</v>
      </c>
      <c r="O25" s="258" t="str">
        <f>IF(Badges!G155="A","A"," ")</f>
        <v xml:space="preserve"> </v>
      </c>
      <c r="Q25" s="275">
        <v>3</v>
      </c>
      <c r="R25" s="359" t="str">
        <f>'Age-Level'!C46</f>
        <v>Gather three inspirational quotes</v>
      </c>
      <c r="S25" s="270" t="str">
        <f>IF('Age-Level'!G46="A","A","")</f>
        <v/>
      </c>
    </row>
    <row r="26" spans="1:19" x14ac:dyDescent="0.2">
      <c r="A26" s="508" t="str">
        <f>Summary!A16</f>
        <v>P &amp; L</v>
      </c>
      <c r="B26" s="509"/>
      <c r="C26" s="260" t="str">
        <f>IF(Badges!G240="C","C",IF(Badges!G240="P","P",""))</f>
        <v/>
      </c>
      <c r="E26" s="255"/>
      <c r="F26" s="256" t="str">
        <f>Badges!C32</f>
        <v>Watch three sports documentaries</v>
      </c>
      <c r="G26" s="258" t="str">
        <f>IF(Badges!G32="A","A"," ")</f>
        <v xml:space="preserve"> </v>
      </c>
      <c r="I26" s="255"/>
      <c r="J26" s="256" t="str">
        <f>Badges!C87</f>
        <v>Prepare a test meal for family or friends</v>
      </c>
      <c r="K26" s="258" t="str">
        <f>IF(Badges!G87="A","A"," ")</f>
        <v xml:space="preserve"> </v>
      </c>
      <c r="M26" s="255"/>
      <c r="N26" s="256" t="str">
        <f>Badges!C156</f>
        <v>Investigate water as a hazard</v>
      </c>
      <c r="O26" s="258" t="str">
        <f>IF(Badges!G156="A","A"," ")</f>
        <v xml:space="preserve"> </v>
      </c>
      <c r="Q26" s="275">
        <v>4</v>
      </c>
      <c r="R26" s="359" t="str">
        <f>'Age-Level'!C47</f>
        <v>Make something to remind you</v>
      </c>
      <c r="S26" s="270" t="str">
        <f>IF('Age-Level'!G47="A","A","")</f>
        <v/>
      </c>
    </row>
    <row r="27" spans="1:19" x14ac:dyDescent="0.2">
      <c r="A27" s="361"/>
      <c r="B27" s="361"/>
      <c r="C27" s="274"/>
      <c r="E27" s="255"/>
      <c r="F27" s="256" t="str">
        <f>Badges!C33</f>
        <v>Attend a coaching clinic or seminar</v>
      </c>
      <c r="G27" s="258" t="str">
        <f>IF(Badges!G33="A","A"," ")</f>
        <v xml:space="preserve"> </v>
      </c>
      <c r="I27" s="255">
        <v>4</v>
      </c>
      <c r="J27" s="256" t="str">
        <f>Badges!C88</f>
        <v>Explore imaginative ways to present food</v>
      </c>
      <c r="K27" s="257"/>
      <c r="M27" s="255">
        <v>4</v>
      </c>
      <c r="N27" s="256" t="str">
        <f>Badges!C157</f>
        <v>Explore water solutions</v>
      </c>
      <c r="O27" s="257"/>
      <c r="Q27" s="275">
        <v>5</v>
      </c>
      <c r="R27" s="359" t="str">
        <f>'Age-Level'!C48</f>
        <v xml:space="preserve">Make a commitment to live what </v>
      </c>
      <c r="S27" s="270" t="str">
        <f>IF('Age-Level'!G48="A","A","")</f>
        <v/>
      </c>
    </row>
    <row r="28" spans="1:19" x14ac:dyDescent="0.2">
      <c r="A28" s="502" t="s">
        <v>89</v>
      </c>
      <c r="B28" s="531"/>
      <c r="C28" s="531"/>
      <c r="E28" s="255">
        <v>2</v>
      </c>
      <c r="F28" s="256" t="str">
        <f>Badges!C34</f>
        <v>Conduct a first assessment</v>
      </c>
      <c r="G28" s="257"/>
      <c r="I28" s="255"/>
      <c r="J28" s="256" t="str">
        <f>Badges!C89</f>
        <v>Expreiment with garnishes</v>
      </c>
      <c r="K28" s="258" t="str">
        <f>IF(Badges!G89="A","A"," ")</f>
        <v xml:space="preserve"> </v>
      </c>
      <c r="M28" s="255"/>
      <c r="N28" s="256" t="str">
        <f>Badges!C158</f>
        <v>Interview a water scientist</v>
      </c>
      <c r="O28" s="258" t="str">
        <f>IF(Badges!G158="A","A"," ")</f>
        <v xml:space="preserve"> </v>
      </c>
      <c r="Q28" s="489" t="str">
        <f>'Age-Level'!B50</f>
        <v>My Promise, My Faith (Year 2)</v>
      </c>
      <c r="R28" s="513"/>
      <c r="S28" s="270"/>
    </row>
    <row r="29" spans="1:19" x14ac:dyDescent="0.2">
      <c r="B29" s="521" t="str">
        <f>Journey!B5</f>
        <v>It's Your World -- Change It!</v>
      </c>
      <c r="C29" s="522"/>
      <c r="E29" s="255"/>
      <c r="F29" s="256" t="str">
        <f>Badges!C35</f>
        <v>Prepare individual questionaires</v>
      </c>
      <c r="G29" s="258" t="str">
        <f>IF(Badges!G35="A","A"," ")</f>
        <v xml:space="preserve"> </v>
      </c>
      <c r="I29" s="255"/>
      <c r="J29" s="256" t="str">
        <f>Badges!C90</f>
        <v>Present food in interesting shapes</v>
      </c>
      <c r="K29" s="258" t="str">
        <f>IF(Badges!G90="A","A"," ")</f>
        <v xml:space="preserve"> </v>
      </c>
      <c r="M29" s="255"/>
      <c r="N29" s="256" t="str">
        <f>Badges!C159</f>
        <v>Explore the world of hydroelectricity</v>
      </c>
      <c r="O29" s="258" t="str">
        <f>IF(Badges!G159="A","A"," ")</f>
        <v xml:space="preserve"> </v>
      </c>
      <c r="Q29" s="276">
        <v>1</v>
      </c>
      <c r="R29" s="359" t="str">
        <f>'Age-Level'!C51</f>
        <v>Choose one line from the Law</v>
      </c>
      <c r="S29" s="270" t="str">
        <f>IF('Age-Level'!G51="A","A","")</f>
        <v/>
      </c>
    </row>
    <row r="30" spans="1:19" x14ac:dyDescent="0.2">
      <c r="B30" s="495" t="str">
        <f>Journey!C7</f>
        <v>The Girl Scout Advocate Award</v>
      </c>
      <c r="C30" s="496"/>
      <c r="E30" s="255"/>
      <c r="F30" s="256" t="str">
        <f>Badges!C36</f>
        <v>Host an initial session</v>
      </c>
      <c r="G30" s="258" t="str">
        <f>IF(Badges!G36="A","A"," ")</f>
        <v xml:space="preserve"> </v>
      </c>
      <c r="I30" s="255"/>
      <c r="J30" s="256" t="str">
        <f>Badges!C91</f>
        <v>Use serving ware in unusual ways</v>
      </c>
      <c r="K30" s="258" t="str">
        <f>IF(Badges!G91="A","A"," ")</f>
        <v xml:space="preserve"> </v>
      </c>
      <c r="M30" s="255"/>
      <c r="N30" s="256" t="str">
        <f>Badges!C160</f>
        <v>Design your own water innovation</v>
      </c>
      <c r="O30" s="258" t="str">
        <f>IF(Badges!G160="A","A"," ")</f>
        <v xml:space="preserve"> </v>
      </c>
      <c r="Q30" s="275">
        <v>2</v>
      </c>
      <c r="R30" s="359" t="str">
        <f>'Age-Level'!C52</f>
        <v>Find a woman in your community</v>
      </c>
      <c r="S30" s="270" t="str">
        <f>IF('Age-Level'!G52="A","A","")</f>
        <v/>
      </c>
    </row>
    <row r="31" spans="1:19" x14ac:dyDescent="0.2">
      <c r="B31" s="264">
        <f>Journey!G8</f>
        <v>0</v>
      </c>
      <c r="C31" s="260" t="str">
        <f>IF(Journey!H8="C","C",IF(Journey!H8="P","P",""))</f>
        <v/>
      </c>
      <c r="E31" s="255"/>
      <c r="F31" s="256" t="str">
        <f>Badges!C37</f>
        <v>Prepare a goal chart together</v>
      </c>
      <c r="G31" s="258" t="str">
        <f>IF(Badges!G37="A","A"," ")</f>
        <v xml:space="preserve"> </v>
      </c>
      <c r="I31" s="255">
        <v>5</v>
      </c>
      <c r="J31" s="256" t="str">
        <f>Badges!C92</f>
        <v>Host your party</v>
      </c>
      <c r="K31" s="257"/>
      <c r="M31" s="255">
        <v>5</v>
      </c>
      <c r="N31" s="256" t="str">
        <f>Badges!C161</f>
        <v>Educate and insipire others with a splash</v>
      </c>
      <c r="O31" s="257"/>
      <c r="Q31" s="275">
        <v>3</v>
      </c>
      <c r="R31" s="359" t="str">
        <f>'Age-Level'!C53</f>
        <v>Gather three inspirational quotes</v>
      </c>
      <c r="S31" s="270" t="str">
        <f>IF('Age-Level'!G53="A","A","")</f>
        <v/>
      </c>
    </row>
    <row r="32" spans="1:19" x14ac:dyDescent="0.2">
      <c r="B32" s="264">
        <f>Journey!G9</f>
        <v>0</v>
      </c>
      <c r="C32" s="260" t="str">
        <f>IF(Journey!H9="C","C",IF(Journey!H9="P","P",""))</f>
        <v/>
      </c>
      <c r="E32" s="354" t="str">
        <f>Badges!B29</f>
        <v>Coaching</v>
      </c>
      <c r="F32" s="355"/>
      <c r="G32" s="355"/>
      <c r="I32" s="255"/>
      <c r="J32" s="256" t="str">
        <f>Badges!C93</f>
        <v>Decorate according to your menu theme</v>
      </c>
      <c r="K32" s="258" t="str">
        <f>IF(Badges!G93="A","A"," ")</f>
        <v xml:space="preserve"> </v>
      </c>
      <c r="M32" s="255"/>
      <c r="N32" s="256" t="str">
        <f>Badges!C162</f>
        <v>Celebrate water with younger Girl Scouts</v>
      </c>
      <c r="O32" s="258" t="str">
        <f>IF(Badges!G162="A","A"," ")</f>
        <v xml:space="preserve"> </v>
      </c>
      <c r="Q32" s="275">
        <v>4</v>
      </c>
      <c r="R32" s="359" t="str">
        <f>'Age-Level'!C54</f>
        <v>Make something to remind you</v>
      </c>
      <c r="S32" s="270" t="str">
        <f>IF('Age-Level'!G54="A","A","")</f>
        <v/>
      </c>
    </row>
    <row r="33" spans="1:19" x14ac:dyDescent="0.2">
      <c r="B33" s="264">
        <f>Journey!G10</f>
        <v>0</v>
      </c>
      <c r="C33" s="260" t="str">
        <f>IF(Journey!H10="C","C",IF(Journey!H10="P","P",""))</f>
        <v/>
      </c>
      <c r="E33" s="255">
        <v>3</v>
      </c>
      <c r="F33" s="256" t="str">
        <f>Badges!C38</f>
        <v>Design your coaching plan</v>
      </c>
      <c r="G33" s="257"/>
      <c r="I33" s="255"/>
      <c r="J33" s="256" t="str">
        <f>Badges!C94</f>
        <v>Celebrate a special occasion</v>
      </c>
      <c r="K33" s="258" t="str">
        <f>IF(Badges!G94="A","A"," ")</f>
        <v xml:space="preserve"> </v>
      </c>
      <c r="M33" s="255"/>
      <c r="N33" s="256" t="str">
        <f>Badges!C163</f>
        <v>Share a water issue that matters to you</v>
      </c>
      <c r="O33" s="258" t="str">
        <f>IF(Badges!G163="A","A"," ")</f>
        <v xml:space="preserve"> </v>
      </c>
      <c r="Q33" s="275">
        <v>5</v>
      </c>
      <c r="R33" s="359" t="str">
        <f>'Age-Level'!C55</f>
        <v xml:space="preserve">Make a commitment to live what </v>
      </c>
      <c r="S33" s="379" t="str">
        <f>IF('Age-Level'!G55="A","A","")</f>
        <v/>
      </c>
    </row>
    <row r="34" spans="1:19" x14ac:dyDescent="0.2">
      <c r="A34" s="292"/>
      <c r="B34" s="491" t="str">
        <f>Journey!B14</f>
        <v>JUSTICE</v>
      </c>
      <c r="C34" s="492"/>
      <c r="E34" s="255"/>
      <c r="F34" s="256" t="str">
        <f>Badges!C39</f>
        <v xml:space="preserve">Design a special warm-up </v>
      </c>
      <c r="G34" s="258" t="str">
        <f>IF(Badges!G39="A","A"," ")</f>
        <v xml:space="preserve"> </v>
      </c>
      <c r="I34" s="255"/>
      <c r="J34" s="256" t="str">
        <f>Badges!C95</f>
        <v>Use food and fun to forge new friendships</v>
      </c>
      <c r="K34" s="258" t="str">
        <f>IF(Badges!G95="A","A"," ")</f>
        <v xml:space="preserve"> </v>
      </c>
      <c r="M34" s="255"/>
      <c r="N34" s="256" t="str">
        <f>Badges!C164</f>
        <v>Guide a group to a water place</v>
      </c>
      <c r="O34" s="258" t="str">
        <f>IF(Badges!G164="A","A"," ")</f>
        <v xml:space="preserve"> </v>
      </c>
      <c r="Q34" s="534" t="str">
        <f>'Age-Level'!B57</f>
        <v>Safety Award</v>
      </c>
      <c r="R34" s="534"/>
      <c r="S34" s="379"/>
    </row>
    <row r="35" spans="1:19" x14ac:dyDescent="0.2">
      <c r="A35" s="292"/>
      <c r="B35" s="497" t="str">
        <f>Journey!C15</f>
        <v>Sage Award</v>
      </c>
      <c r="C35" s="498"/>
      <c r="E35" s="255"/>
      <c r="F35" s="256" t="str">
        <f>Badges!C40</f>
        <v>Research and choose</v>
      </c>
      <c r="G35" s="258" t="str">
        <f>IF(Badges!G40="A","A"," ")</f>
        <v xml:space="preserve"> </v>
      </c>
      <c r="I35" s="354" t="str">
        <f>Badges!B98</f>
        <v>Ambassador First Aid</v>
      </c>
      <c r="J35" s="355"/>
      <c r="K35" s="355"/>
      <c r="M35" s="354" t="str">
        <f>Badges!B168</f>
        <v>On My Own</v>
      </c>
      <c r="N35" s="355"/>
      <c r="O35" s="355"/>
      <c r="Q35" s="276">
        <v>1</v>
      </c>
      <c r="R35" s="359" t="str">
        <f>'Age-Level'!C58</f>
        <v>Learn how to make a room safe for a</v>
      </c>
      <c r="S35" s="270" t="str">
        <f>IF('Age-Level'!G58="A","A","")</f>
        <v/>
      </c>
    </row>
    <row r="36" spans="1:19" ht="12.75" customHeight="1" x14ac:dyDescent="0.2">
      <c r="A36" s="292"/>
      <c r="B36" s="264">
        <f>Journey!G16</f>
        <v>0</v>
      </c>
      <c r="C36" s="260" t="str">
        <f>IF(Journey!H16="C","C",IF(Journey!H16="P","P",""))</f>
        <v/>
      </c>
      <c r="E36" s="255"/>
      <c r="F36" s="256" t="str">
        <f>Badges!C41</f>
        <v>Open and close each session</v>
      </c>
      <c r="G36" s="258" t="str">
        <f>IF(Badges!G41="A","A"," ")</f>
        <v xml:space="preserve"> </v>
      </c>
      <c r="I36" s="255">
        <v>1</v>
      </c>
      <c r="J36" s="256" t="str">
        <f>Badges!C99</f>
        <v>Learn how to deal with medical emergencies in the winderness</v>
      </c>
      <c r="K36" s="257"/>
      <c r="M36" s="255">
        <v>1</v>
      </c>
      <c r="N36" s="256" t="str">
        <f>Badges!C169</f>
        <v>Plan for where you'll live</v>
      </c>
      <c r="O36" s="257"/>
      <c r="Q36" s="275">
        <v>2</v>
      </c>
      <c r="R36" s="359" t="str">
        <f>'Age-Level'!C59</f>
        <v>Find out about water safety</v>
      </c>
      <c r="S36" s="270" t="str">
        <f>IF('Age-Level'!G59="A","A","")</f>
        <v/>
      </c>
    </row>
    <row r="37" spans="1:19" ht="12.75" customHeight="1" x14ac:dyDescent="0.2">
      <c r="A37" s="292"/>
      <c r="B37" s="264">
        <f>Journey!G17</f>
        <v>0</v>
      </c>
      <c r="C37" s="260" t="str">
        <f>IF(Journey!H17="C","C",IF(Journey!H17="P","P",""))</f>
        <v/>
      </c>
      <c r="E37" s="255">
        <v>4</v>
      </c>
      <c r="F37" s="256" t="str">
        <f>Badges!C42</f>
        <v>Put your plan in action</v>
      </c>
      <c r="G37" s="257"/>
      <c r="I37" s="255"/>
      <c r="J37" s="256" t="str">
        <f>Badges!C100</f>
        <v>Backcountry</v>
      </c>
      <c r="K37" s="258" t="str">
        <f>IF(Badges!G100="A","A"," ")</f>
        <v xml:space="preserve"> </v>
      </c>
      <c r="M37" s="255"/>
      <c r="N37" s="256" t="str">
        <f>Badges!C170</f>
        <v>Take a tour</v>
      </c>
      <c r="O37" s="258" t="str">
        <f>IF(Badges!G170="A","A"," ")</f>
        <v xml:space="preserve"> </v>
      </c>
      <c r="Q37" s="275">
        <v>3</v>
      </c>
      <c r="R37" s="359" t="str">
        <f>'Age-Level'!C60</f>
        <v>Teach a Daisy or Brownie what to do if</v>
      </c>
      <c r="S37" s="270" t="str">
        <f>IF('Age-Level'!G60="A","A","")</f>
        <v/>
      </c>
    </row>
    <row r="38" spans="1:19" x14ac:dyDescent="0.2">
      <c r="A38" s="292"/>
      <c r="B38" s="264">
        <f>Journey!G18</f>
        <v>0</v>
      </c>
      <c r="C38" s="260" t="str">
        <f>IF(Journey!H18="C","C",IF(Journey!H18="P","P",""))</f>
        <v/>
      </c>
      <c r="E38" s="255"/>
      <c r="F38" s="256" t="str">
        <f>Badges!C43</f>
        <v>Add a morale-boosting time-out</v>
      </c>
      <c r="G38" s="258" t="str">
        <f>IF(Badges!G43="A","A"," ")</f>
        <v xml:space="preserve"> </v>
      </c>
      <c r="I38" s="255"/>
      <c r="J38" s="256" t="str">
        <f>Badges!C101</f>
        <v>Open water</v>
      </c>
      <c r="K38" s="258" t="str">
        <f>IF(Badges!G101="A","A"," ")</f>
        <v xml:space="preserve"> </v>
      </c>
      <c r="M38" s="255"/>
      <c r="N38" s="256" t="str">
        <f>Badges!C171</f>
        <v>Interview a new tenant or homeowner</v>
      </c>
      <c r="O38" s="258" t="str">
        <f>IF(Badges!G171="A","A"," ")</f>
        <v xml:space="preserve"> </v>
      </c>
      <c r="Q38" s="275">
        <v>4</v>
      </c>
      <c r="R38" s="359" t="str">
        <f>'Age-Level'!C61</f>
        <v>With your family, make sure you have</v>
      </c>
      <c r="S38" s="270" t="str">
        <f>IF('Age-Level'!G61="A","A","")</f>
        <v/>
      </c>
    </row>
    <row r="39" spans="1:19" x14ac:dyDescent="0.2">
      <c r="A39" s="292"/>
      <c r="B39" s="264">
        <f>Journey!G19</f>
        <v>0</v>
      </c>
      <c r="C39" s="260" t="str">
        <f>IF(Journey!H19="C","C",IF(Journey!H19="P","P",""))</f>
        <v/>
      </c>
      <c r="E39" s="255"/>
      <c r="F39" s="256" t="str">
        <f>Badges!C44</f>
        <v>Ask your players to coach you!</v>
      </c>
      <c r="G39" s="258" t="str">
        <f>IF(Badges!G44="A","A"," ")</f>
        <v xml:space="preserve"> </v>
      </c>
      <c r="I39" s="255"/>
      <c r="J39" s="256" t="str">
        <f>Badges!C102</f>
        <v>Mountains</v>
      </c>
      <c r="K39" s="258" t="str">
        <f>IF(Badges!G102="A","A"," ")</f>
        <v xml:space="preserve"> </v>
      </c>
      <c r="M39" s="255"/>
      <c r="N39" s="256" t="str">
        <f>Badges!C172</f>
        <v>Be chart smart</v>
      </c>
      <c r="O39" s="258" t="str">
        <f>IF(Badges!G172="A","A"," ")</f>
        <v xml:space="preserve"> </v>
      </c>
      <c r="Q39" s="275">
        <v>5</v>
      </c>
      <c r="R39" s="359" t="str">
        <f>'Age-Level'!C62</f>
        <v>Discuss bullying with your Girl Scout</v>
      </c>
      <c r="S39" s="270" t="str">
        <f>IF('Age-Level'!G62="A","A","")</f>
        <v/>
      </c>
    </row>
    <row r="40" spans="1:19" x14ac:dyDescent="0.2">
      <c r="A40" s="292"/>
      <c r="B40" s="264">
        <f>Journey!G20</f>
        <v>0</v>
      </c>
      <c r="C40" s="260" t="str">
        <f>IF(Journey!H20="C","C",IF(Journey!H20="P","P",""))</f>
        <v/>
      </c>
      <c r="E40" s="255"/>
      <c r="F40" s="256" t="str">
        <f>Badges!C45</f>
        <v xml:space="preserve">Bring in another coah to watch </v>
      </c>
      <c r="G40" s="258" t="str">
        <f>IF(Badges!G45="A","A"," ")</f>
        <v xml:space="preserve"> </v>
      </c>
      <c r="I40" s="255">
        <v>2</v>
      </c>
      <c r="J40" s="256" t="str">
        <f>Badges!C103</f>
        <v>Research careers that save lives in extreme conditions</v>
      </c>
      <c r="K40" s="257"/>
      <c r="M40" s="255">
        <v>2</v>
      </c>
      <c r="N40" s="256" t="str">
        <f>Badges!C173</f>
        <v>Plan for your daily needs</v>
      </c>
      <c r="O40" s="257"/>
    </row>
    <row r="41" spans="1:19" x14ac:dyDescent="0.2">
      <c r="A41" s="292"/>
      <c r="B41" s="264">
        <f>Journey!G21</f>
        <v>0</v>
      </c>
      <c r="C41" s="260" t="str">
        <f>IF(Journey!H21="C","C",IF(Journey!H21="P","P",""))</f>
        <v/>
      </c>
      <c r="E41" s="255">
        <v>5</v>
      </c>
      <c r="F41" s="256" t="str">
        <f>Badges!C46</f>
        <v>Attend the big event</v>
      </c>
      <c r="G41" s="257"/>
      <c r="I41" s="255"/>
      <c r="J41" s="256" t="str">
        <f>Badges!C104</f>
        <v>Wilderness rescue</v>
      </c>
      <c r="K41" s="258" t="str">
        <f>IF(Badges!G104="A","A"," ")</f>
        <v xml:space="preserve"> </v>
      </c>
      <c r="M41" s="255"/>
      <c r="N41" s="256" t="str">
        <f>Badges!C174</f>
        <v>Focus on your finances</v>
      </c>
      <c r="O41" s="258" t="str">
        <f>IF(Badges!G174="A","A"," ")</f>
        <v xml:space="preserve"> </v>
      </c>
    </row>
    <row r="42" spans="1:19" ht="12.75" customHeight="1" x14ac:dyDescent="0.2">
      <c r="A42" s="262"/>
      <c r="B42" s="493" t="str">
        <f>Journey!B25</f>
        <v>BLISS: Live it! Give It!</v>
      </c>
      <c r="C42" s="494"/>
      <c r="E42" s="255"/>
      <c r="F42" s="256" t="str">
        <f>Badges!C47</f>
        <v>Meet with your players for a relaxing</v>
      </c>
      <c r="G42" s="258" t="str">
        <f>IF(Badges!G47="A","A"," ")</f>
        <v xml:space="preserve"> </v>
      </c>
      <c r="I42" s="255"/>
      <c r="J42" s="256" t="str">
        <f>Badges!C105</f>
        <v>Disaster preparedness</v>
      </c>
      <c r="K42" s="258" t="str">
        <f>IF(Badges!G105="A","A"," ")</f>
        <v xml:space="preserve"> </v>
      </c>
      <c r="M42" s="255"/>
      <c r="N42" s="256" t="str">
        <f>Badges!C175</f>
        <v>Shop talk</v>
      </c>
      <c r="O42" s="258" t="str">
        <f>IF(Badges!G175="A","A"," ")</f>
        <v xml:space="preserve"> </v>
      </c>
      <c r="Q42" s="523"/>
      <c r="R42" s="523"/>
      <c r="S42" s="248"/>
    </row>
    <row r="43" spans="1:19" ht="12.75" customHeight="1" x14ac:dyDescent="0.2">
      <c r="B43" s="495" t="str">
        <f>Journey!C26</f>
        <v>Dream Maker Award</v>
      </c>
      <c r="C43" s="496"/>
      <c r="E43" s="255"/>
      <c r="F43" s="256" t="str">
        <f>Badges!C48</f>
        <v>Host a celebration</v>
      </c>
      <c r="G43" s="258" t="str">
        <f>IF(Badges!G48="A","A"," ")</f>
        <v xml:space="preserve"> </v>
      </c>
      <c r="I43" s="255"/>
      <c r="J43" s="256" t="str">
        <f>Badges!C106</f>
        <v>Military medicine</v>
      </c>
      <c r="K43" s="258" t="str">
        <f>IF(Badges!G106="A","A"," ")</f>
        <v xml:space="preserve"> </v>
      </c>
      <c r="M43" s="255"/>
      <c r="N43" s="256" t="str">
        <f>Badges!C176</f>
        <v>Audit request</v>
      </c>
      <c r="O43" s="258" t="str">
        <f>IF(Badges!G176="A","A"," ")</f>
        <v xml:space="preserve"> </v>
      </c>
      <c r="Q43" s="275"/>
      <c r="R43" s="275"/>
      <c r="S43" s="248"/>
    </row>
    <row r="44" spans="1:19" x14ac:dyDescent="0.2">
      <c r="B44" s="264">
        <f>Journey!G27</f>
        <v>0</v>
      </c>
      <c r="C44" s="260" t="str">
        <f>IF(Journey!H27="C","C",IF(Journey!H27="P","P",""))</f>
        <v/>
      </c>
      <c r="E44" s="255"/>
      <c r="F44" s="256" t="str">
        <f>Badges!C49</f>
        <v>Make a "trading card" for each athlete</v>
      </c>
      <c r="G44" s="258" t="str">
        <f>IF(Badges!G49="A","A"," ")</f>
        <v xml:space="preserve"> </v>
      </c>
      <c r="I44" s="255">
        <v>3</v>
      </c>
      <c r="J44" s="256" t="str">
        <f>Badges!C107</f>
        <v>Find out how to care for a critically injured person</v>
      </c>
      <c r="K44" s="257"/>
      <c r="M44" s="255">
        <v>3</v>
      </c>
      <c r="N44" s="256" t="str">
        <f>Badges!C177</f>
        <v>Plan for having fun</v>
      </c>
      <c r="O44" s="257"/>
      <c r="Q44" s="275"/>
      <c r="R44" s="275"/>
      <c r="S44" s="248"/>
    </row>
    <row r="45" spans="1:19" x14ac:dyDescent="0.2">
      <c r="B45" s="264">
        <f>Journey!G28</f>
        <v>0</v>
      </c>
      <c r="C45" s="260" t="str">
        <f>IF(Journey!H28="C","C",IF(Journey!H28="P","P",""))</f>
        <v/>
      </c>
      <c r="E45" s="510" t="str">
        <f>Badges!B52</f>
        <v>Public Policy</v>
      </c>
      <c r="F45" s="510"/>
      <c r="G45" s="510"/>
      <c r="I45" s="255"/>
      <c r="J45" s="256" t="str">
        <f>Badges!C108</f>
        <v>Take a wilderness first aid course</v>
      </c>
      <c r="K45" s="258" t="str">
        <f>IF(Badges!G108="A","A"," ")</f>
        <v xml:space="preserve"> </v>
      </c>
      <c r="M45" s="255"/>
      <c r="N45" s="256" t="str">
        <f>Badges!C178</f>
        <v>Hooray for hobbies!</v>
      </c>
      <c r="O45" s="258" t="str">
        <f>IF(Badges!G178="A","A"," ")</f>
        <v xml:space="preserve"> </v>
      </c>
      <c r="Q45" s="275"/>
      <c r="R45" s="275"/>
      <c r="S45" s="248"/>
    </row>
    <row r="46" spans="1:19" x14ac:dyDescent="0.2">
      <c r="B46" s="264">
        <f>Journey!G29</f>
        <v>0</v>
      </c>
      <c r="C46" s="260" t="str">
        <f>IF(Journey!H29="C","C",IF(Journey!H29="P","P",""))</f>
        <v/>
      </c>
      <c r="E46" s="255">
        <v>1</v>
      </c>
      <c r="F46" s="256" t="str">
        <f>Badges!C53</f>
        <v>Find out how activitists advocate for change</v>
      </c>
      <c r="G46" s="257" t="s">
        <v>27</v>
      </c>
      <c r="I46" s="255"/>
      <c r="J46" s="256" t="str">
        <f>Badges!C109</f>
        <v>Interview a doctor, nurse, EMT, or first</v>
      </c>
      <c r="K46" s="258" t="str">
        <f>IF(Badges!G109="A","A"," ")</f>
        <v xml:space="preserve"> </v>
      </c>
      <c r="M46" s="255"/>
      <c r="N46" s="256" t="str">
        <f>Badges!C179</f>
        <v>Treat yourself</v>
      </c>
      <c r="O46" s="258" t="str">
        <f>IF(Badges!G179="A","A"," ")</f>
        <v xml:space="preserve"> </v>
      </c>
      <c r="Q46" s="275"/>
      <c r="R46" s="275"/>
      <c r="S46" s="248"/>
    </row>
    <row r="47" spans="1:19" x14ac:dyDescent="0.2">
      <c r="B47" s="264">
        <f>Journey!G30</f>
        <v>0</v>
      </c>
      <c r="C47" s="260" t="str">
        <f>IF(Journey!H30="C","C",IF(Journey!H30="P","P",""))</f>
        <v/>
      </c>
      <c r="E47" s="255"/>
      <c r="F47" s="256" t="str">
        <f>Badges!C54</f>
        <v>Interview an activist</v>
      </c>
      <c r="G47" s="258" t="str">
        <f>IF(Badges!G54="A","A"," ")</f>
        <v xml:space="preserve"> </v>
      </c>
      <c r="I47" s="255"/>
      <c r="J47" s="256" t="str">
        <f>Badges!C110</f>
        <v xml:space="preserve">Discover how to use what's on hand in </v>
      </c>
      <c r="K47" s="258" t="str">
        <f>IF(Badges!G110="A","A"," ")</f>
        <v xml:space="preserve"> </v>
      </c>
      <c r="M47" s="255"/>
      <c r="N47" s="256" t="str">
        <f>Badges!C180</f>
        <v>Class act</v>
      </c>
      <c r="O47" s="258" t="str">
        <f>IF(Badges!G180="A","A"," ")</f>
        <v xml:space="preserve"> </v>
      </c>
      <c r="Q47" s="275"/>
      <c r="R47" s="275"/>
      <c r="S47" s="248"/>
    </row>
    <row r="48" spans="1:19" x14ac:dyDescent="0.2">
      <c r="B48" s="272"/>
      <c r="C48" s="272"/>
      <c r="E48" s="255"/>
      <c r="F48" s="256" t="str">
        <f>Badges!C55</f>
        <v>Watch a documentary or movie</v>
      </c>
      <c r="G48" s="258" t="str">
        <f>IF(Badges!G55="A","A"," ")</f>
        <v xml:space="preserve"> </v>
      </c>
      <c r="I48" s="354" t="str">
        <f>Badges!B98</f>
        <v>Ambassador First Aid</v>
      </c>
      <c r="J48" s="355"/>
      <c r="K48" s="355"/>
      <c r="M48" s="255">
        <v>4</v>
      </c>
      <c r="N48" s="256" t="str">
        <f>Badges!C181</f>
        <v>Plan for the unexpected</v>
      </c>
      <c r="O48" s="257"/>
    </row>
    <row r="49" spans="1:19" x14ac:dyDescent="0.2">
      <c r="A49" s="502" t="s">
        <v>345</v>
      </c>
      <c r="B49" s="531"/>
      <c r="C49" s="531"/>
      <c r="E49" s="255"/>
      <c r="F49" s="256" t="str">
        <f>Badges!C56</f>
        <v xml:space="preserve">Read about women who change the </v>
      </c>
      <c r="G49" s="258" t="str">
        <f>IF(Badges!G56="A","A"," ")</f>
        <v xml:space="preserve"> </v>
      </c>
      <c r="I49" s="255">
        <v>4</v>
      </c>
      <c r="J49" s="256" t="str">
        <f>Badges!C111</f>
        <v>Know how to move an injured person</v>
      </c>
      <c r="K49" s="257"/>
      <c r="M49" s="255"/>
      <c r="N49" s="256" t="str">
        <f>Badges!C182</f>
        <v>Interview your network</v>
      </c>
      <c r="O49" s="258" t="str">
        <f>IF(Badges!G182="A","A"," ")</f>
        <v xml:space="preserve"> </v>
      </c>
    </row>
    <row r="50" spans="1:19" x14ac:dyDescent="0.2">
      <c r="A50" s="267"/>
      <c r="B50" s="360" t="str">
        <f>Bridging!B6</f>
        <v>Pass It On!</v>
      </c>
      <c r="C50" s="259" t="str">
        <f>IF(Bridging!G10="C","C",IF(Bridging!G10="P","P",""))</f>
        <v/>
      </c>
      <c r="E50" s="255">
        <v>2</v>
      </c>
      <c r="F50" s="256" t="str">
        <f>Badges!C57</f>
        <v>Engage as a global citizen</v>
      </c>
      <c r="G50" s="257"/>
      <c r="I50" s="255"/>
      <c r="J50" s="256" t="str">
        <f>Badges!C112</f>
        <v>Visit a medical school</v>
      </c>
      <c r="K50" s="258" t="str">
        <f>IF(Badges!G112="A","A"," ")</f>
        <v xml:space="preserve"> </v>
      </c>
      <c r="M50" s="255"/>
      <c r="N50" s="256" t="str">
        <f>Badges!C183</f>
        <v>Interview a Financial guru</v>
      </c>
      <c r="O50" s="258" t="str">
        <f>IF(Badges!G183="A","A"," ")</f>
        <v xml:space="preserve"> </v>
      </c>
    </row>
    <row r="51" spans="1:19" x14ac:dyDescent="0.2">
      <c r="A51" s="267"/>
      <c r="B51" s="268" t="str">
        <f>Bridging!B11</f>
        <v>Look Ahead!</v>
      </c>
      <c r="C51" s="259" t="str">
        <f>IF(Bridging!G15="C","C",IF(Bridging!G15="P","P",""))</f>
        <v/>
      </c>
      <c r="E51" s="255"/>
      <c r="F51" s="256" t="str">
        <f>Badges!C58</f>
        <v>Compare laws</v>
      </c>
      <c r="G51" s="258" t="str">
        <f>IF(Badges!G58="A","A"," ")</f>
        <v xml:space="preserve"> </v>
      </c>
      <c r="I51" s="255"/>
      <c r="J51" s="256" t="str">
        <f>Badges!C113</f>
        <v>Take a wilderness first aid course</v>
      </c>
      <c r="K51" s="258" t="str">
        <f>IF(Badges!G113="A","A"," ")</f>
        <v xml:space="preserve"> </v>
      </c>
      <c r="M51" s="255"/>
      <c r="N51" s="256" t="str">
        <f>Badges!C184</f>
        <v>Interview an insurance expert</v>
      </c>
      <c r="O51" s="258" t="str">
        <f>IF(Badges!G184="A","A"," ")</f>
        <v xml:space="preserve"> </v>
      </c>
    </row>
    <row r="52" spans="1:19" x14ac:dyDescent="0.2">
      <c r="A52" s="267"/>
      <c r="B52" s="359" t="str">
        <f>Bridging!C16</f>
        <v>Plan a Ceremony</v>
      </c>
      <c r="C52" s="259" t="str">
        <f>IF(Bridging!G17="C","C",IF(Bridging!G17="P","P",""))</f>
        <v/>
      </c>
      <c r="E52" s="255"/>
      <c r="F52" s="256" t="str">
        <f>Badges!C59</f>
        <v xml:space="preserve">Track a public-policy issue being </v>
      </c>
      <c r="G52" s="258" t="str">
        <f>IF(Badges!G59="A","A"," ")</f>
        <v xml:space="preserve"> </v>
      </c>
      <c r="I52" s="255"/>
      <c r="J52" s="256" t="str">
        <f>Badges!C114</f>
        <v>Organize a mock emergency drill</v>
      </c>
      <c r="K52" s="258" t="str">
        <f>IF(Badges!G114="A","A"," ")</f>
        <v xml:space="preserve"> </v>
      </c>
      <c r="M52" s="354" t="str">
        <f>Badges!B168</f>
        <v>On My Own</v>
      </c>
      <c r="N52" s="355"/>
      <c r="O52" s="355"/>
    </row>
    <row r="53" spans="1:19" x14ac:dyDescent="0.2">
      <c r="B53" s="269" t="s">
        <v>140</v>
      </c>
      <c r="C53" s="259" t="str">
        <f>IF(Bridging!G18="C","C",IF(Bridging!G18="P","P",""))</f>
        <v/>
      </c>
      <c r="E53" s="255"/>
      <c r="F53" s="256" t="str">
        <f>Badges!C60</f>
        <v>Explore an international NGO</v>
      </c>
      <c r="G53" s="258" t="str">
        <f>IF(Badges!G60="A","A"," ")</f>
        <v xml:space="preserve"> </v>
      </c>
      <c r="I53" s="255">
        <v>5</v>
      </c>
      <c r="J53" s="256" t="str">
        <f>Badges!C115</f>
        <v>Explore real-life examples for handling wilderness emergencies</v>
      </c>
      <c r="K53" s="257"/>
      <c r="M53" s="255">
        <v>5</v>
      </c>
      <c r="N53" s="256" t="str">
        <f>Badges!C185</f>
        <v>Plan for sharing with others</v>
      </c>
      <c r="O53" s="257"/>
    </row>
    <row r="54" spans="1:19" x14ac:dyDescent="0.2">
      <c r="B54" s="263"/>
      <c r="C54" s="356"/>
      <c r="I54" s="255"/>
      <c r="J54" s="256" t="str">
        <f>Badges!C116</f>
        <v>Explore wilderness survival</v>
      </c>
      <c r="K54" s="258" t="str">
        <f>IF(Badges!G116="A","A"," ")</f>
        <v xml:space="preserve"> </v>
      </c>
      <c r="M54" s="255"/>
      <c r="N54" s="256" t="str">
        <f>Badges!C186</f>
        <v>Plan for presents</v>
      </c>
      <c r="O54" s="258" t="str">
        <f>IF(Badges!G186="A","A"," ")</f>
        <v xml:space="preserve"> </v>
      </c>
      <c r="Q54" s="275"/>
      <c r="R54" s="275"/>
      <c r="S54" s="248"/>
    </row>
    <row r="55" spans="1:19" x14ac:dyDescent="0.2">
      <c r="I55" s="255"/>
      <c r="J55" s="256" t="str">
        <f>Badges!C117</f>
        <v>Investigate extreme first aid</v>
      </c>
      <c r="K55" s="258" t="str">
        <f>IF(Badges!G117="A","A"," ")</f>
        <v xml:space="preserve"> </v>
      </c>
      <c r="M55" s="255"/>
      <c r="N55" s="256" t="str">
        <f>Badges!C187</f>
        <v>Budget for your time</v>
      </c>
      <c r="O55" s="258" t="str">
        <f>IF(Badges!G187="A","A"," ")</f>
        <v xml:space="preserve"> </v>
      </c>
      <c r="Q55" s="514"/>
      <c r="R55" s="532"/>
      <c r="S55" s="532"/>
    </row>
    <row r="56" spans="1:19" x14ac:dyDescent="0.2">
      <c r="I56" s="255"/>
      <c r="J56" s="256" t="str">
        <f>Badges!C118</f>
        <v>Interview an everyday hero</v>
      </c>
      <c r="K56" s="258" t="str">
        <f>IF(Badges!G118="A","A"," ")</f>
        <v xml:space="preserve"> </v>
      </c>
      <c r="M56" s="255"/>
      <c r="N56" s="256" t="str">
        <f>Badges!C188</f>
        <v>Charity starts… with a budget</v>
      </c>
      <c r="O56" s="258" t="str">
        <f>IF(Badges!G188="A","A"," ")</f>
        <v xml:space="preserve"> </v>
      </c>
    </row>
    <row r="57" spans="1:19" x14ac:dyDescent="0.2">
      <c r="I57" s="354" t="str">
        <f>Badges!B121</f>
        <v>Ambassador Girl Scout Way</v>
      </c>
      <c r="J57" s="355"/>
      <c r="K57" s="355"/>
      <c r="M57" s="354" t="str">
        <f>Badges!B215</f>
        <v>Research and Development</v>
      </c>
      <c r="N57" s="355"/>
      <c r="O57" s="355"/>
    </row>
    <row r="58" spans="1:19" x14ac:dyDescent="0.2">
      <c r="I58" s="255">
        <v>1</v>
      </c>
      <c r="J58" s="256" t="str">
        <f>Badges!C122</f>
        <v>Use song to bring people together or to spread a message</v>
      </c>
      <c r="K58" s="257"/>
      <c r="M58" s="255">
        <v>1</v>
      </c>
      <c r="N58" s="256" t="str">
        <f>Badges!C216</f>
        <v>Analyze sales trends</v>
      </c>
      <c r="O58" s="257"/>
    </row>
    <row r="59" spans="1:19" x14ac:dyDescent="0.2">
      <c r="I59" s="255"/>
      <c r="J59" s="256" t="str">
        <f>Badges!C123</f>
        <v>Use music to move people to action</v>
      </c>
      <c r="K59" s="258" t="str">
        <f>IF(Badges!G123="A","A"," ")</f>
        <v xml:space="preserve"> </v>
      </c>
      <c r="M59" s="255"/>
      <c r="N59" s="256" t="str">
        <f>Badges!C217</f>
        <v>Invest some R&amp;D</v>
      </c>
      <c r="O59" s="258" t="str">
        <f>IF(Badges!G217="A","A"," ")</f>
        <v xml:space="preserve"> </v>
      </c>
    </row>
    <row r="60" spans="1:19" x14ac:dyDescent="0.2">
      <c r="I60" s="255"/>
      <c r="J60" s="256" t="str">
        <f>Badges!C124</f>
        <v xml:space="preserve">Ogranize a songfest for younger </v>
      </c>
      <c r="K60" s="258" t="str">
        <f>IF(Badges!G124="A","A"," ")</f>
        <v xml:space="preserve"> </v>
      </c>
      <c r="M60" s="255">
        <v>2</v>
      </c>
      <c r="N60" s="256" t="str">
        <f>Badges!C218</f>
        <v>Reasearch how other companies innovate</v>
      </c>
      <c r="O60" s="257"/>
    </row>
    <row r="61" spans="1:19" ht="12.75" customHeight="1" x14ac:dyDescent="0.2">
      <c r="I61" s="255"/>
      <c r="J61" s="256" t="str">
        <f>Badges!C125</f>
        <v>Bring generations together in song</v>
      </c>
      <c r="K61" s="258" t="str">
        <f>IF(Badges!G125="A","A"," ")</f>
        <v xml:space="preserve"> </v>
      </c>
      <c r="M61" s="255"/>
      <c r="N61" s="256" t="str">
        <f>Badges!C219</f>
        <v>Find at least three other companies</v>
      </c>
      <c r="O61" s="258" t="str">
        <f>IF(Badges!G219="A","A"," ")</f>
        <v xml:space="preserve"> </v>
      </c>
    </row>
    <row r="62" spans="1:19" ht="12.75" customHeight="1" x14ac:dyDescent="0.2">
      <c r="I62" s="255">
        <v>2</v>
      </c>
      <c r="J62" s="256" t="str">
        <f>Badges!C126</f>
        <v>Celebrate World Thinking Day</v>
      </c>
      <c r="K62" s="257"/>
      <c r="M62" s="255">
        <v>3</v>
      </c>
      <c r="N62" s="256" t="str">
        <f>Badges!C218</f>
        <v>Reasearch how other companies innovate</v>
      </c>
      <c r="O62" s="257"/>
    </row>
    <row r="63" spans="1:19" x14ac:dyDescent="0.2">
      <c r="I63" s="255"/>
      <c r="J63" s="256" t="str">
        <f>Badges!C127</f>
        <v>Follow in the steps of female leaders</v>
      </c>
      <c r="K63" s="258" t="str">
        <f>IF(Badges!G127="A","A"," ")</f>
        <v xml:space="preserve"> </v>
      </c>
      <c r="M63" s="255"/>
      <c r="N63" s="256" t="str">
        <f>Badges!C221</f>
        <v>Developing a new product</v>
      </c>
      <c r="O63" s="258" t="str">
        <f>IF(Badges!G221="A","A"," ")</f>
        <v xml:space="preserve"> </v>
      </c>
    </row>
    <row r="64" spans="1:19" x14ac:dyDescent="0.2">
      <c r="I64" s="255"/>
      <c r="J64" s="256" t="str">
        <f>Badges!C128</f>
        <v>Make World Thinking Day cards</v>
      </c>
      <c r="K64" s="258" t="str">
        <f>IF(Badges!G128="A","A"," ")</f>
        <v xml:space="preserve"> </v>
      </c>
      <c r="M64" s="255">
        <v>4</v>
      </c>
      <c r="N64" s="256" t="str">
        <f>Badges!C222</f>
        <v>Expolore possible projects during your cookie sale</v>
      </c>
      <c r="O64" s="257"/>
    </row>
    <row r="65" spans="1:19" x14ac:dyDescent="0.2">
      <c r="I65" s="255"/>
      <c r="J65" s="256" t="str">
        <f>Badges!C129</f>
        <v>Earn their Word Thinking Day award</v>
      </c>
      <c r="K65" s="258" t="str">
        <f>IF(Badges!G129="A","A"," ")</f>
        <v xml:space="preserve"> </v>
      </c>
      <c r="M65" s="255"/>
      <c r="N65" s="256" t="str">
        <f>Badges!C223</f>
        <v>If you're considering serveral</v>
      </c>
      <c r="O65" s="258" t="str">
        <f>IF(Badges!G223="A","A"," ")</f>
        <v xml:space="preserve"> </v>
      </c>
    </row>
    <row r="66" spans="1:19" x14ac:dyDescent="0.2">
      <c r="M66" s="255">
        <v>5</v>
      </c>
      <c r="N66" s="256" t="str">
        <f>Badges!C220</f>
        <v>Find out how companies use R&amp;D to improve their products</v>
      </c>
      <c r="O66" s="257"/>
    </row>
    <row r="67" spans="1:19" x14ac:dyDescent="0.2">
      <c r="M67" s="255"/>
      <c r="N67" s="256" t="str">
        <f>Badges!C225</f>
        <v xml:space="preserve">R&amp;D can be more </v>
      </c>
      <c r="O67" s="258" t="str">
        <f>IF(Badges!G225="A","A"," ")</f>
        <v xml:space="preserve"> </v>
      </c>
    </row>
    <row r="70" spans="1:19" x14ac:dyDescent="0.2">
      <c r="F70" s="262"/>
      <c r="J70" s="262"/>
    </row>
    <row r="71" spans="1:19" x14ac:dyDescent="0.2">
      <c r="E71" s="292"/>
      <c r="F71" s="271"/>
      <c r="G71" s="356"/>
      <c r="H71" s="262"/>
      <c r="I71" s="292"/>
      <c r="J71" s="271"/>
      <c r="K71" s="356"/>
      <c r="L71" s="262"/>
      <c r="M71" s="262"/>
    </row>
    <row r="72" spans="1:19" x14ac:dyDescent="0.2">
      <c r="A72" s="505" t="s">
        <v>139</v>
      </c>
      <c r="B72" s="506"/>
      <c r="C72" s="507"/>
      <c r="E72" s="502" t="s">
        <v>59</v>
      </c>
      <c r="F72" s="533"/>
      <c r="G72" s="533"/>
      <c r="H72" s="262"/>
      <c r="I72" s="518" t="s">
        <v>139</v>
      </c>
      <c r="J72" s="518"/>
      <c r="K72" s="518"/>
      <c r="L72" s="262"/>
      <c r="M72" s="515" t="s">
        <v>139</v>
      </c>
      <c r="N72" s="516"/>
      <c r="O72" s="517"/>
      <c r="Q72" s="515" t="s">
        <v>139</v>
      </c>
      <c r="R72" s="516"/>
      <c r="S72" s="517"/>
    </row>
    <row r="73" spans="1:19" x14ac:dyDescent="0.2">
      <c r="A73" s="503" t="str">
        <f>'Council Own'!B6</f>
        <v>&lt;&lt;List Badge Here&gt;&gt;</v>
      </c>
      <c r="B73" s="504"/>
      <c r="C73" s="260" t="str">
        <f>IF('Council Own'!G28="C","C",IF('Council Own'!G28="P","P",""))</f>
        <v/>
      </c>
      <c r="E73" s="511" t="str">
        <f>'Fun Patches'!C5</f>
        <v>&lt;LIST PATCH HERE&gt;</v>
      </c>
      <c r="F73" s="512"/>
      <c r="G73" s="258" t="str">
        <f>IF('Fun Patches'!G5="A","A"," ")</f>
        <v xml:space="preserve"> </v>
      </c>
      <c r="H73" s="262"/>
      <c r="I73" s="266" t="str">
        <f>'Council Own'!B6</f>
        <v>&lt;&lt;List Badge Here&gt;&gt;</v>
      </c>
      <c r="J73" s="266"/>
      <c r="K73" s="266"/>
      <c r="L73" s="262"/>
      <c r="M73" s="266" t="str">
        <f>'Council Own'!B54</f>
        <v>&lt;&lt;List Badge Here&gt;&gt;</v>
      </c>
      <c r="N73" s="266"/>
      <c r="O73" s="266"/>
      <c r="Q73" s="266" t="str">
        <f>'Council Own'!B102</f>
        <v>&lt;&lt;List Badge Here&gt;&gt;</v>
      </c>
      <c r="R73" s="266"/>
      <c r="S73" s="266"/>
    </row>
    <row r="74" spans="1:19" x14ac:dyDescent="0.2">
      <c r="A74" s="503" t="str">
        <f>'Council Own'!B30</f>
        <v>&lt;&lt;List Badge Here&gt;&gt;</v>
      </c>
      <c r="B74" s="504"/>
      <c r="C74" s="260" t="str">
        <f>IF('Council Own'!G52="C","C",IF('Council Own'!G52="P","P",""))</f>
        <v/>
      </c>
      <c r="E74" s="489" t="str">
        <f>'Fun Patches'!C6</f>
        <v>&lt;LIST PATCH HERE&gt;</v>
      </c>
      <c r="F74" s="490"/>
      <c r="G74" s="265" t="str">
        <f>IF('Fun Patches'!G6="A","A"," ")</f>
        <v xml:space="preserve"> </v>
      </c>
      <c r="H74" s="262"/>
      <c r="I74" s="255">
        <v>1</v>
      </c>
      <c r="J74" s="359" t="str">
        <f>'Council Own'!C7</f>
        <v>&lt;List Requirement Here&gt;</v>
      </c>
      <c r="K74" s="265" t="str">
        <f>IF('Council Own'!G7="A","A"," ")</f>
        <v xml:space="preserve"> </v>
      </c>
      <c r="L74" s="262"/>
      <c r="M74" s="255">
        <v>1</v>
      </c>
      <c r="N74" s="359" t="str">
        <f>'Council Own'!C55</f>
        <v>&lt;List Requirement Here&gt;</v>
      </c>
      <c r="O74" s="265" t="str">
        <f>IF('Council Own'!G55="A","A"," ")</f>
        <v xml:space="preserve"> </v>
      </c>
      <c r="Q74" s="255">
        <v>1</v>
      </c>
      <c r="R74" s="359" t="str">
        <f>'Council Own'!C103</f>
        <v>&lt;List Requirement Here&gt;</v>
      </c>
      <c r="S74" s="265" t="str">
        <f>IF('Council Own'!G103="A","A"," ")</f>
        <v xml:space="preserve"> </v>
      </c>
    </row>
    <row r="75" spans="1:19" x14ac:dyDescent="0.2">
      <c r="A75" s="503" t="str">
        <f>'Council Own'!B54</f>
        <v>&lt;&lt;List Badge Here&gt;&gt;</v>
      </c>
      <c r="B75" s="504"/>
      <c r="C75" s="260" t="str">
        <f>IF('Council Own'!G76="C","C",IF('Council Own'!G76="P","P",""))</f>
        <v/>
      </c>
      <c r="E75" s="489" t="str">
        <f>'Fun Patches'!C7</f>
        <v>&lt;LIST PATCH HERE&gt;</v>
      </c>
      <c r="F75" s="490"/>
      <c r="G75" s="265" t="str">
        <f>IF('Fun Patches'!G7="A","A"," ")</f>
        <v xml:space="preserve"> </v>
      </c>
      <c r="H75" s="262"/>
      <c r="I75" s="255"/>
      <c r="J75" s="359" t="str">
        <f>'Council Own'!C8</f>
        <v>&lt;List Requirement Here&gt;</v>
      </c>
      <c r="K75" s="265" t="str">
        <f>IF('Council Own'!G8="A","A"," ")</f>
        <v xml:space="preserve"> </v>
      </c>
      <c r="L75" s="262"/>
      <c r="M75" s="255"/>
      <c r="N75" s="359" t="str">
        <f>'Council Own'!C56</f>
        <v>&lt;List Requirement Here&gt;</v>
      </c>
      <c r="O75" s="265" t="str">
        <f>IF('Council Own'!G56="A","A"," ")</f>
        <v xml:space="preserve"> </v>
      </c>
      <c r="Q75" s="255"/>
      <c r="R75" s="359" t="str">
        <f>'Council Own'!C104</f>
        <v>&lt;List Requirement Here&gt;</v>
      </c>
      <c r="S75" s="265" t="str">
        <f>IF('Council Own'!G104="A","A"," ")</f>
        <v xml:space="preserve"> </v>
      </c>
    </row>
    <row r="76" spans="1:19" x14ac:dyDescent="0.2">
      <c r="A76" s="503" t="str">
        <f>'Council Own'!B78</f>
        <v>&lt;&lt;List Badge Here&gt;&gt;</v>
      </c>
      <c r="B76" s="504"/>
      <c r="C76" s="260" t="str">
        <f>IF('Council Own'!G100="C","C",IF('Council Own'!G100="P","P",""))</f>
        <v/>
      </c>
      <c r="E76" s="489" t="str">
        <f>'Fun Patches'!C8</f>
        <v>&lt;LIST PATCH HERE&gt;</v>
      </c>
      <c r="F76" s="490"/>
      <c r="G76" s="265" t="str">
        <f>IF('Fun Patches'!G8="A","A"," ")</f>
        <v xml:space="preserve"> </v>
      </c>
      <c r="H76" s="262"/>
      <c r="I76" s="255"/>
      <c r="J76" s="359" t="str">
        <f>'Council Own'!C9</f>
        <v>&lt;List Requirement Here&gt;</v>
      </c>
      <c r="K76" s="265" t="str">
        <f>IF('Council Own'!G9="A","A"," ")</f>
        <v xml:space="preserve"> </v>
      </c>
      <c r="L76" s="262"/>
      <c r="M76" s="255"/>
      <c r="N76" s="359" t="str">
        <f>'Council Own'!C57</f>
        <v>&lt;List Requirement Here&gt;</v>
      </c>
      <c r="O76" s="265" t="str">
        <f>IF('Council Own'!G57="A","A"," ")</f>
        <v xml:space="preserve"> </v>
      </c>
      <c r="Q76" s="255"/>
      <c r="R76" s="359" t="str">
        <f>'Council Own'!C105</f>
        <v>&lt;List Requirement Here&gt;</v>
      </c>
      <c r="S76" s="265" t="str">
        <f>IF('Council Own'!G105="A","A"," ")</f>
        <v xml:space="preserve"> </v>
      </c>
    </row>
    <row r="77" spans="1:19" x14ac:dyDescent="0.2">
      <c r="A77" s="503" t="str">
        <f>'Council Own'!B102</f>
        <v>&lt;&lt;List Badge Here&gt;&gt;</v>
      </c>
      <c r="B77" s="504"/>
      <c r="C77" s="260" t="str">
        <f>IF('Council Own'!G124="C","C",IF('Council Own'!G124="P","P",""))</f>
        <v/>
      </c>
      <c r="E77" s="489" t="str">
        <f>'Fun Patches'!C9</f>
        <v>&lt;LIST PATCH HERE&gt;</v>
      </c>
      <c r="F77" s="490"/>
      <c r="G77" s="265" t="str">
        <f>IF('Fun Patches'!G9="A","A"," ")</f>
        <v xml:space="preserve"> </v>
      </c>
      <c r="H77" s="262"/>
      <c r="I77" s="255"/>
      <c r="J77" s="359" t="str">
        <f>'Council Own'!C10</f>
        <v>&lt;List Requirement Here&gt;</v>
      </c>
      <c r="K77" s="265" t="str">
        <f>IF('Council Own'!G10="A","A"," ")</f>
        <v xml:space="preserve"> </v>
      </c>
      <c r="L77" s="262"/>
      <c r="M77" s="255"/>
      <c r="N77" s="359" t="str">
        <f>'Council Own'!C58</f>
        <v>&lt;List Requirement Here&gt;</v>
      </c>
      <c r="O77" s="265" t="str">
        <f>IF('Council Own'!G58="A","A"," ")</f>
        <v xml:space="preserve"> </v>
      </c>
      <c r="Q77" s="255"/>
      <c r="R77" s="359" t="str">
        <f>'Council Own'!C106</f>
        <v>&lt;List Requirement Here&gt;</v>
      </c>
      <c r="S77" s="265" t="str">
        <f>IF('Council Own'!G106="A","A"," ")</f>
        <v xml:space="preserve"> </v>
      </c>
    </row>
    <row r="78" spans="1:19" x14ac:dyDescent="0.2">
      <c r="A78" s="503" t="str">
        <f>'Council Own'!B126</f>
        <v>&lt;&lt;List Badge Here&gt;&gt;</v>
      </c>
      <c r="B78" s="504"/>
      <c r="C78" s="260" t="str">
        <f>IF('Council Own'!G148="C","C",IF('Council Own'!G148="P","P",""))</f>
        <v/>
      </c>
      <c r="E78" s="489" t="str">
        <f>'Fun Patches'!C10</f>
        <v>&lt;LIST PATCH HERE&gt;</v>
      </c>
      <c r="F78" s="490"/>
      <c r="G78" s="265" t="str">
        <f>IF('Fun Patches'!G10="A","A"," ")</f>
        <v xml:space="preserve"> </v>
      </c>
      <c r="I78" s="255">
        <v>2</v>
      </c>
      <c r="J78" s="359" t="str">
        <f>'Council Own'!C11</f>
        <v>&lt;List Requirement Here&gt;</v>
      </c>
      <c r="K78" s="265" t="str">
        <f>IF('Council Own'!G11="A","A"," ")</f>
        <v xml:space="preserve"> </v>
      </c>
      <c r="M78" s="255">
        <v>2</v>
      </c>
      <c r="N78" s="359" t="str">
        <f>'Council Own'!C59</f>
        <v>&lt;List Requirement Here&gt;</v>
      </c>
      <c r="O78" s="265" t="str">
        <f>IF('Council Own'!G59="A","A"," ")</f>
        <v xml:space="preserve"> </v>
      </c>
      <c r="Q78" s="255">
        <v>2</v>
      </c>
      <c r="R78" s="359" t="str">
        <f>'Council Own'!C107</f>
        <v>&lt;List Requirement Here&gt;</v>
      </c>
      <c r="S78" s="265" t="str">
        <f>IF('Council Own'!G107="A","A"," ")</f>
        <v xml:space="preserve"> </v>
      </c>
    </row>
    <row r="79" spans="1:19" x14ac:dyDescent="0.2">
      <c r="E79" s="489" t="str">
        <f>'Fun Patches'!C11</f>
        <v>&lt;LIST PATCH HERE&gt;</v>
      </c>
      <c r="F79" s="490"/>
      <c r="G79" s="265" t="str">
        <f>IF('Fun Patches'!G11="A","A"," ")</f>
        <v xml:space="preserve"> </v>
      </c>
      <c r="I79" s="255"/>
      <c r="J79" s="359" t="str">
        <f>'Council Own'!C12</f>
        <v>&lt;List Requirement Here&gt;</v>
      </c>
      <c r="K79" s="265" t="str">
        <f>IF('Council Own'!G12="A","A"," ")</f>
        <v xml:space="preserve"> </v>
      </c>
      <c r="M79" s="255"/>
      <c r="N79" s="359" t="str">
        <f>'Council Own'!C60</f>
        <v>&lt;List Requirement Here&gt;</v>
      </c>
      <c r="O79" s="265" t="str">
        <f>IF('Council Own'!G60="A","A"," ")</f>
        <v xml:space="preserve"> </v>
      </c>
      <c r="Q79" s="255"/>
      <c r="R79" s="359" t="str">
        <f>'Council Own'!C108</f>
        <v>&lt;List Requirement Here&gt;</v>
      </c>
      <c r="S79" s="265" t="str">
        <f>IF('Council Own'!G108="A","A"," ")</f>
        <v xml:space="preserve"> </v>
      </c>
    </row>
    <row r="80" spans="1:19" x14ac:dyDescent="0.2">
      <c r="E80" s="489" t="str">
        <f>'Fun Patches'!C12</f>
        <v>&lt;LIST PATCH HERE&gt;</v>
      </c>
      <c r="F80" s="490"/>
      <c r="G80" s="265" t="str">
        <f>IF('Fun Patches'!G12="A","A"," ")</f>
        <v xml:space="preserve"> </v>
      </c>
      <c r="I80" s="255"/>
      <c r="J80" s="359" t="str">
        <f>'Council Own'!C13</f>
        <v>&lt;List Requirement Here&gt;</v>
      </c>
      <c r="K80" s="265" t="str">
        <f>IF('Council Own'!G13="A","A"," ")</f>
        <v xml:space="preserve"> </v>
      </c>
      <c r="M80" s="255"/>
      <c r="N80" s="359" t="str">
        <f>'Council Own'!C61</f>
        <v>&lt;List Requirement Here&gt;</v>
      </c>
      <c r="O80" s="265" t="str">
        <f>IF('Council Own'!G61="A","A"," ")</f>
        <v xml:space="preserve"> </v>
      </c>
      <c r="Q80" s="255"/>
      <c r="R80" s="359" t="str">
        <f>'Council Own'!C109</f>
        <v>&lt;List Requirement Here&gt;</v>
      </c>
      <c r="S80" s="265" t="str">
        <f>IF('Council Own'!G109="A","A"," ")</f>
        <v xml:space="preserve"> </v>
      </c>
    </row>
    <row r="81" spans="1:22" x14ac:dyDescent="0.2">
      <c r="E81" s="489" t="str">
        <f>'Fun Patches'!C13</f>
        <v>&lt;LIST PATCH HERE&gt;</v>
      </c>
      <c r="F81" s="490"/>
      <c r="G81" s="265" t="str">
        <f>IF('Fun Patches'!G13="A","A"," ")</f>
        <v xml:space="preserve"> </v>
      </c>
      <c r="I81" s="255"/>
      <c r="J81" s="359" t="str">
        <f>'Council Own'!C14</f>
        <v>&lt;List Requirement Here&gt;</v>
      </c>
      <c r="K81" s="265" t="str">
        <f>IF('Council Own'!G14="A","A"," ")</f>
        <v xml:space="preserve"> </v>
      </c>
      <c r="M81" s="255"/>
      <c r="N81" s="359" t="str">
        <f>'Council Own'!C62</f>
        <v>&lt;List Requirement Here&gt;</v>
      </c>
      <c r="O81" s="265" t="str">
        <f>IF('Council Own'!G62="A","A"," ")</f>
        <v xml:space="preserve"> </v>
      </c>
      <c r="Q81" s="255"/>
      <c r="R81" s="359" t="str">
        <f>'Council Own'!C110</f>
        <v>&lt;List Requirement Here&gt;</v>
      </c>
      <c r="S81" s="265" t="str">
        <f>IF('Council Own'!G110="A","A"," ")</f>
        <v xml:space="preserve"> </v>
      </c>
    </row>
    <row r="82" spans="1:22" x14ac:dyDescent="0.2">
      <c r="E82" s="489" t="str">
        <f>'Fun Patches'!C14</f>
        <v>&lt;LIST PATCH HERE&gt;</v>
      </c>
      <c r="F82" s="490"/>
      <c r="G82" s="265" t="str">
        <f>IF('Fun Patches'!G14="A","A"," ")</f>
        <v xml:space="preserve"> </v>
      </c>
      <c r="I82" s="255">
        <v>3</v>
      </c>
      <c r="J82" s="359" t="str">
        <f>'Council Own'!C15</f>
        <v>&lt;List Requirement Here&gt;</v>
      </c>
      <c r="K82" s="265" t="str">
        <f>IF('Council Own'!G15="A","A"," ")</f>
        <v xml:space="preserve"> </v>
      </c>
      <c r="M82" s="255">
        <v>3</v>
      </c>
      <c r="N82" s="359" t="str">
        <f>'Council Own'!C63</f>
        <v>&lt;List Requirement Here&gt;</v>
      </c>
      <c r="O82" s="265" t="str">
        <f>IF('Council Own'!G63="A","A"," ")</f>
        <v xml:space="preserve"> </v>
      </c>
      <c r="Q82" s="255">
        <v>3</v>
      </c>
      <c r="R82" s="359" t="str">
        <f>'Council Own'!C111</f>
        <v>&lt;List Requirement Here&gt;</v>
      </c>
      <c r="S82" s="265" t="str">
        <f>IF('Council Own'!G111="A","A"," ")</f>
        <v xml:space="preserve"> </v>
      </c>
    </row>
    <row r="83" spans="1:22" x14ac:dyDescent="0.2">
      <c r="E83" s="489" t="str">
        <f>'Fun Patches'!C15</f>
        <v>&lt;LIST PATCH HERE&gt;</v>
      </c>
      <c r="F83" s="490"/>
      <c r="G83" s="265" t="str">
        <f>IF('Fun Patches'!G15="A","A"," ")</f>
        <v xml:space="preserve"> </v>
      </c>
      <c r="I83" s="255"/>
      <c r="J83" s="359" t="str">
        <f>'Council Own'!C16</f>
        <v>&lt;List Requirement Here&gt;</v>
      </c>
      <c r="K83" s="265" t="str">
        <f>IF('Council Own'!G16="A","A"," ")</f>
        <v xml:space="preserve"> </v>
      </c>
      <c r="M83" s="255"/>
      <c r="N83" s="359" t="str">
        <f>'Council Own'!C64</f>
        <v>&lt;List Requirement Here&gt;</v>
      </c>
      <c r="O83" s="265" t="str">
        <f>IF('Council Own'!G64="A","A"," ")</f>
        <v xml:space="preserve"> </v>
      </c>
      <c r="Q83" s="255"/>
      <c r="R83" s="359" t="str">
        <f>'Council Own'!C112</f>
        <v>&lt;List Requirement Here&gt;</v>
      </c>
      <c r="S83" s="265" t="str">
        <f>IF('Council Own'!G112="A","A"," ")</f>
        <v xml:space="preserve"> </v>
      </c>
    </row>
    <row r="84" spans="1:22" x14ac:dyDescent="0.2">
      <c r="E84" s="489" t="str">
        <f>'Fun Patches'!C16</f>
        <v>&lt;LIST PATCH HERE&gt;</v>
      </c>
      <c r="F84" s="490"/>
      <c r="G84" s="265" t="str">
        <f>IF('Fun Patches'!G16="A","A"," ")</f>
        <v xml:space="preserve"> </v>
      </c>
      <c r="I84" s="255"/>
      <c r="J84" s="359" t="str">
        <f>'Council Own'!C17</f>
        <v>&lt;List Requirement Here&gt;</v>
      </c>
      <c r="K84" s="265" t="str">
        <f>IF('Council Own'!G17="A","A"," ")</f>
        <v xml:space="preserve"> </v>
      </c>
      <c r="M84" s="255"/>
      <c r="N84" s="359" t="str">
        <f>'Council Own'!C65</f>
        <v>&lt;List Requirement Here&gt;</v>
      </c>
      <c r="O84" s="265" t="str">
        <f>IF('Council Own'!G65="A","A"," ")</f>
        <v xml:space="preserve"> </v>
      </c>
      <c r="Q84" s="255"/>
      <c r="R84" s="359" t="str">
        <f>'Council Own'!C113</f>
        <v>&lt;List Requirement Here&gt;</v>
      </c>
      <c r="S84" s="265" t="str">
        <f>IF('Council Own'!G113="A","A"," ")</f>
        <v xml:space="preserve"> </v>
      </c>
    </row>
    <row r="85" spans="1:22" x14ac:dyDescent="0.2">
      <c r="E85" s="511" t="str">
        <f>'Fun Patches'!C17</f>
        <v>&lt;LIST PATCH HERE&gt;</v>
      </c>
      <c r="F85" s="512"/>
      <c r="G85" s="258" t="str">
        <f>IF('Fun Patches'!G17="A","A"," ")</f>
        <v xml:space="preserve"> </v>
      </c>
      <c r="I85" s="255"/>
      <c r="J85" s="359" t="str">
        <f>'Council Own'!C18</f>
        <v>&lt;List Requirement Here&gt;</v>
      </c>
      <c r="K85" s="265" t="str">
        <f>IF('Council Own'!G18="A","A"," ")</f>
        <v xml:space="preserve"> </v>
      </c>
      <c r="M85" s="255"/>
      <c r="N85" s="359" t="str">
        <f>'Council Own'!C66</f>
        <v>&lt;List Requirement Here&gt;</v>
      </c>
      <c r="O85" s="265" t="str">
        <f>IF('Council Own'!G66="A","A"," ")</f>
        <v xml:space="preserve"> </v>
      </c>
      <c r="Q85" s="255"/>
      <c r="R85" s="359" t="str">
        <f>'Council Own'!C114</f>
        <v>&lt;List Requirement Here&gt;</v>
      </c>
      <c r="S85" s="265" t="str">
        <f>IF('Council Own'!G114="A","A"," ")</f>
        <v xml:space="preserve"> </v>
      </c>
    </row>
    <row r="86" spans="1:22" x14ac:dyDescent="0.2">
      <c r="A86" s="250"/>
      <c r="B86" s="251"/>
      <c r="C86" s="252"/>
      <c r="E86" s="489" t="str">
        <f>'Fun Patches'!C18</f>
        <v>&lt;LIST PATCH HERE&gt;</v>
      </c>
      <c r="F86" s="490"/>
      <c r="G86" s="265" t="str">
        <f>IF('Fun Patches'!G18="A","A"," ")</f>
        <v xml:space="preserve"> </v>
      </c>
      <c r="I86" s="255">
        <v>4</v>
      </c>
      <c r="J86" s="359" t="str">
        <f>'Council Own'!C19</f>
        <v>&lt;List Requirement Here&gt;</v>
      </c>
      <c r="K86" s="265" t="str">
        <f>IF('Council Own'!G19="A","A"," ")</f>
        <v xml:space="preserve"> </v>
      </c>
      <c r="M86" s="255">
        <v>4</v>
      </c>
      <c r="N86" s="359" t="str">
        <f>'Council Own'!C67</f>
        <v>&lt;List Requirement Here&gt;</v>
      </c>
      <c r="O86" s="265" t="str">
        <f>IF('Council Own'!G67="A","A"," ")</f>
        <v xml:space="preserve"> </v>
      </c>
      <c r="Q86" s="255">
        <v>4</v>
      </c>
      <c r="R86" s="359" t="str">
        <f>'Council Own'!C115</f>
        <v>&lt;List Requirement Here&gt;</v>
      </c>
      <c r="S86" s="265" t="str">
        <f>IF('Council Own'!G115="A","A"," ")</f>
        <v xml:space="preserve"> </v>
      </c>
    </row>
    <row r="87" spans="1:22" x14ac:dyDescent="0.2">
      <c r="E87" s="489" t="str">
        <f>'Fun Patches'!C19</f>
        <v>&lt;LIST PATCH HERE&gt;</v>
      </c>
      <c r="F87" s="490"/>
      <c r="G87" s="265" t="str">
        <f>IF('Fun Patches'!G19="A","A"," ")</f>
        <v xml:space="preserve"> </v>
      </c>
      <c r="I87" s="255"/>
      <c r="J87" s="359" t="str">
        <f>'Council Own'!C20</f>
        <v>&lt;List Requirement Here&gt;</v>
      </c>
      <c r="K87" s="265" t="str">
        <f>IF('Council Own'!G20="A","A"," ")</f>
        <v xml:space="preserve"> </v>
      </c>
      <c r="M87" s="255"/>
      <c r="N87" s="359" t="str">
        <f>'Council Own'!C68</f>
        <v>&lt;List Requirement Here&gt;</v>
      </c>
      <c r="O87" s="265" t="str">
        <f>IF('Council Own'!G68="A","A"," ")</f>
        <v xml:space="preserve"> </v>
      </c>
      <c r="Q87" s="255"/>
      <c r="R87" s="359" t="str">
        <f>'Council Own'!C116</f>
        <v>&lt;List Requirement Here&gt;</v>
      </c>
      <c r="S87" s="265" t="str">
        <f>IF('Council Own'!G116="A","A"," ")</f>
        <v xml:space="preserve"> </v>
      </c>
    </row>
    <row r="88" spans="1:22" x14ac:dyDescent="0.2">
      <c r="E88" s="489" t="str">
        <f>'Fun Patches'!C20</f>
        <v>&lt;LIST PATCH HERE&gt;</v>
      </c>
      <c r="F88" s="490"/>
      <c r="G88" s="265" t="str">
        <f>IF('Fun Patches'!G20="A","A"," ")</f>
        <v xml:space="preserve"> </v>
      </c>
      <c r="I88" s="255"/>
      <c r="J88" s="359" t="str">
        <f>'Council Own'!C21</f>
        <v>&lt;List Requirement Here&gt;</v>
      </c>
      <c r="K88" s="265" t="str">
        <f>IF('Council Own'!G21="A","A"," ")</f>
        <v xml:space="preserve"> </v>
      </c>
      <c r="M88" s="255"/>
      <c r="N88" s="359" t="str">
        <f>'Council Own'!C69</f>
        <v>&lt;List Requirement Here&gt;</v>
      </c>
      <c r="O88" s="265" t="str">
        <f>IF('Council Own'!G69="A","A"," ")</f>
        <v xml:space="preserve"> </v>
      </c>
      <c r="Q88" s="255"/>
      <c r="R88" s="359" t="str">
        <f>'Council Own'!C117</f>
        <v>&lt;List Requirement Here&gt;</v>
      </c>
      <c r="S88" s="265" t="str">
        <f>IF('Council Own'!G117="A","A"," ")</f>
        <v xml:space="preserve"> </v>
      </c>
    </row>
    <row r="89" spans="1:22" x14ac:dyDescent="0.2">
      <c r="E89" s="489" t="str">
        <f>'Fun Patches'!C21</f>
        <v>&lt;LIST PATCH HERE&gt;</v>
      </c>
      <c r="F89" s="490"/>
      <c r="G89" s="265" t="str">
        <f>IF('Fun Patches'!G21="A","A"," ")</f>
        <v xml:space="preserve"> </v>
      </c>
      <c r="I89" s="255"/>
      <c r="J89" s="359" t="str">
        <f>'Council Own'!C22</f>
        <v>&lt;List Requirement Here&gt;</v>
      </c>
      <c r="K89" s="265" t="str">
        <f>IF('Council Own'!G22="A","A"," ")</f>
        <v xml:space="preserve"> </v>
      </c>
      <c r="M89" s="255"/>
      <c r="N89" s="359" t="str">
        <f>'Council Own'!C70</f>
        <v>&lt;List Requirement Here&gt;</v>
      </c>
      <c r="O89" s="265" t="str">
        <f>IF('Council Own'!G70="A","A"," ")</f>
        <v xml:space="preserve"> </v>
      </c>
      <c r="Q89" s="255"/>
      <c r="R89" s="359" t="str">
        <f>'Council Own'!C118</f>
        <v>&lt;List Requirement Here&gt;</v>
      </c>
      <c r="S89" s="265" t="str">
        <f>IF('Council Own'!G118="A","A"," ")</f>
        <v xml:space="preserve"> </v>
      </c>
    </row>
    <row r="90" spans="1:22" x14ac:dyDescent="0.2">
      <c r="E90" s="489" t="str">
        <f>'Fun Patches'!C22</f>
        <v>&lt;LIST PATCH HERE&gt;</v>
      </c>
      <c r="F90" s="490"/>
      <c r="G90" s="265" t="str">
        <f>IF('Fun Patches'!G22="A","A"," ")</f>
        <v xml:space="preserve"> </v>
      </c>
      <c r="I90" s="255">
        <v>5</v>
      </c>
      <c r="J90" s="359" t="str">
        <f>'Council Own'!C23</f>
        <v>&lt;List Requirement Here&gt;</v>
      </c>
      <c r="K90" s="265" t="str">
        <f>IF('Council Own'!G23="A","A"," ")</f>
        <v xml:space="preserve"> </v>
      </c>
      <c r="M90" s="255">
        <v>5</v>
      </c>
      <c r="N90" s="359" t="str">
        <f>'Council Own'!C71</f>
        <v>&lt;List Requirement Here&gt;</v>
      </c>
      <c r="O90" s="265" t="str">
        <f>IF('Council Own'!G71="A","A"," ")</f>
        <v xml:space="preserve"> </v>
      </c>
      <c r="Q90" s="255">
        <v>5</v>
      </c>
      <c r="R90" s="359" t="str">
        <f>'Council Own'!C119</f>
        <v>&lt;List Requirement Here&gt;</v>
      </c>
      <c r="S90" s="265" t="str">
        <f>IF('Council Own'!G119="A","A"," ")</f>
        <v xml:space="preserve"> </v>
      </c>
    </row>
    <row r="91" spans="1:22" x14ac:dyDescent="0.2">
      <c r="E91" s="489" t="str">
        <f>'Fun Patches'!C23</f>
        <v>&lt;LIST PATCH HERE&gt;</v>
      </c>
      <c r="F91" s="490"/>
      <c r="G91" s="265" t="str">
        <f>IF('Fun Patches'!G23="A","A"," ")</f>
        <v xml:space="preserve"> </v>
      </c>
      <c r="I91" s="255"/>
      <c r="J91" s="359" t="str">
        <f>'Council Own'!C24</f>
        <v>&lt;List Requirement Here&gt;</v>
      </c>
      <c r="K91" s="265" t="str">
        <f>IF('Council Own'!G24="A","A"," ")</f>
        <v xml:space="preserve"> </v>
      </c>
      <c r="M91" s="255"/>
      <c r="N91" s="359" t="str">
        <f>'Council Own'!C72</f>
        <v>&lt;List Requirement Here&gt;</v>
      </c>
      <c r="O91" s="265" t="str">
        <f>IF('Council Own'!G72="A","A"," ")</f>
        <v xml:space="preserve"> </v>
      </c>
      <c r="Q91" s="255"/>
      <c r="R91" s="359" t="str">
        <f>'Council Own'!C120</f>
        <v>&lt;List Requirement Here&gt;</v>
      </c>
      <c r="S91" s="265" t="str">
        <f>IF('Council Own'!G120="A","A"," ")</f>
        <v xml:space="preserve"> </v>
      </c>
    </row>
    <row r="92" spans="1:22" x14ac:dyDescent="0.2">
      <c r="E92" s="489" t="str">
        <f>'Fun Patches'!C24</f>
        <v>&lt;LIST PATCH HERE&gt;</v>
      </c>
      <c r="F92" s="490"/>
      <c r="G92" s="265" t="str">
        <f>IF('Fun Patches'!G24="A","A"," ")</f>
        <v xml:space="preserve"> </v>
      </c>
      <c r="I92" s="255"/>
      <c r="J92" s="359" t="str">
        <f>'Council Own'!C25</f>
        <v>&lt;List Requirement Here&gt;</v>
      </c>
      <c r="K92" s="265" t="str">
        <f>IF('Council Own'!G25="A","A"," ")</f>
        <v xml:space="preserve"> </v>
      </c>
      <c r="M92" s="255"/>
      <c r="N92" s="359" t="str">
        <f>'Council Own'!C73</f>
        <v>&lt;List Requirement Here&gt;</v>
      </c>
      <c r="O92" s="265" t="str">
        <f>IF('Council Own'!G73="A","A"," ")</f>
        <v xml:space="preserve"> </v>
      </c>
      <c r="Q92" s="255"/>
      <c r="R92" s="359" t="str">
        <f>'Council Own'!C121</f>
        <v>&lt;List Requirement Here&gt;</v>
      </c>
      <c r="S92" s="265" t="str">
        <f>IF('Council Own'!G121="A","A"," ")</f>
        <v xml:space="preserve"> </v>
      </c>
    </row>
    <row r="93" spans="1:22" x14ac:dyDescent="0.2">
      <c r="E93" s="489" t="str">
        <f>'Fun Patches'!C25</f>
        <v>&lt;LIST PATCH HERE&gt;</v>
      </c>
      <c r="F93" s="490"/>
      <c r="G93" s="265" t="str">
        <f>IF('Fun Patches'!G25="A","A"," ")</f>
        <v xml:space="preserve"> </v>
      </c>
      <c r="I93" s="255"/>
      <c r="J93" s="359" t="str">
        <f>'Council Own'!C26</f>
        <v>&lt;List Requirement Here&gt;</v>
      </c>
      <c r="K93" s="265" t="str">
        <f>IF('Council Own'!G26="A","A"," ")</f>
        <v xml:space="preserve"> </v>
      </c>
      <c r="M93" s="255"/>
      <c r="N93" s="359" t="str">
        <f>'Council Own'!C74</f>
        <v>&lt;List Requirement Here&gt;</v>
      </c>
      <c r="O93" s="265" t="str">
        <f>IF('Council Own'!G68="A","A"," ")</f>
        <v xml:space="preserve"> </v>
      </c>
      <c r="Q93" s="255"/>
      <c r="R93" s="359" t="str">
        <f>'Council Own'!C122</f>
        <v>&lt;List Requirement Here&gt;</v>
      </c>
      <c r="S93" s="265" t="str">
        <f>IF('Council Own'!G122="A","A"," ")</f>
        <v xml:space="preserve"> </v>
      </c>
    </row>
    <row r="94" spans="1:22" x14ac:dyDescent="0.2">
      <c r="E94" s="489" t="str">
        <f>'Fun Patches'!C26</f>
        <v>&lt;LIST PATCH HERE&gt;</v>
      </c>
      <c r="F94" s="490"/>
      <c r="G94" s="265" t="str">
        <f>IF('Fun Patches'!G26="A","A"," ")</f>
        <v xml:space="preserve"> </v>
      </c>
      <c r="I94" s="266" t="str">
        <f>'Council Own'!B30</f>
        <v>&lt;&lt;List Badge Here&gt;&gt;</v>
      </c>
      <c r="J94" s="266"/>
      <c r="K94" s="266"/>
      <c r="M94" s="266" t="str">
        <f>'Council Own'!B78</f>
        <v>&lt;&lt;List Badge Here&gt;&gt;</v>
      </c>
      <c r="N94" s="266"/>
      <c r="O94" s="266"/>
      <c r="Q94" s="266" t="str">
        <f>'Council Own'!B126</f>
        <v>&lt;&lt;List Badge Here&gt;&gt;</v>
      </c>
      <c r="R94" s="266"/>
      <c r="S94" s="266"/>
    </row>
    <row r="95" spans="1:22" x14ac:dyDescent="0.2">
      <c r="E95" s="489" t="str">
        <f>'Fun Patches'!C27</f>
        <v>&lt;LIST PATCH HERE&gt;</v>
      </c>
      <c r="F95" s="490"/>
      <c r="G95" s="265" t="str">
        <f>IF('Fun Patches'!G27="A","A"," ")</f>
        <v xml:space="preserve"> </v>
      </c>
      <c r="I95" s="255">
        <v>1</v>
      </c>
      <c r="J95" s="359" t="str">
        <f>'Council Own'!C31</f>
        <v>&lt;List Requirement Here&gt;</v>
      </c>
      <c r="K95" s="265" t="str">
        <f>IF('Council Own'!G31="A","A"," ")</f>
        <v xml:space="preserve"> </v>
      </c>
      <c r="M95" s="255">
        <v>1</v>
      </c>
      <c r="N95" s="359" t="str">
        <f>'Council Own'!C79</f>
        <v>&lt;List Requirement Here&gt;</v>
      </c>
      <c r="O95" s="265" t="str">
        <f>IF('Council Own'!G79="A","A"," ")</f>
        <v xml:space="preserve"> </v>
      </c>
      <c r="Q95" s="255">
        <v>1</v>
      </c>
      <c r="R95" s="359" t="str">
        <f>'Council Own'!C127</f>
        <v>&lt;List Requirement Here&gt;</v>
      </c>
      <c r="S95" s="265" t="str">
        <f>IF('Council Own'!G127="A","A"," ")</f>
        <v xml:space="preserve"> </v>
      </c>
    </row>
    <row r="96" spans="1:22" x14ac:dyDescent="0.2">
      <c r="E96" s="489" t="str">
        <f>'Fun Patches'!C28</f>
        <v>&lt;LIST PATCH HERE&gt;</v>
      </c>
      <c r="F96" s="490"/>
      <c r="G96" s="265" t="str">
        <f>IF('Fun Patches'!G28="A","A"," ")</f>
        <v xml:space="preserve"> </v>
      </c>
      <c r="I96" s="255"/>
      <c r="J96" s="359" t="str">
        <f>'Council Own'!C32</f>
        <v>&lt;List Requirement Here&gt;</v>
      </c>
      <c r="K96" s="265" t="str">
        <f>IF('Council Own'!G32="A","A"," ")</f>
        <v xml:space="preserve"> </v>
      </c>
      <c r="M96" s="255"/>
      <c r="N96" s="359" t="str">
        <f>'Council Own'!C80</f>
        <v>&lt;List Requirement Here&gt;</v>
      </c>
      <c r="O96" s="265" t="str">
        <f>IF('Council Own'!G80="A","A"," ")</f>
        <v xml:space="preserve"> </v>
      </c>
      <c r="Q96" s="255"/>
      <c r="R96" s="359" t="str">
        <f>'Council Own'!C128</f>
        <v>&lt;List Requirement Here&gt;</v>
      </c>
      <c r="S96" s="265" t="str">
        <f>IF('Council Own'!G128="A","A"," ")</f>
        <v xml:space="preserve"> </v>
      </c>
      <c r="U96" s="253"/>
      <c r="V96" s="253"/>
    </row>
    <row r="97" spans="1:23" x14ac:dyDescent="0.2">
      <c r="E97" s="489" t="str">
        <f>'Fun Patches'!C29</f>
        <v>&lt;LIST PATCH HERE&gt;</v>
      </c>
      <c r="F97" s="490"/>
      <c r="G97" s="265" t="str">
        <f>IF('Fun Patches'!G29="A","A"," ")</f>
        <v xml:space="preserve"> </v>
      </c>
      <c r="I97" s="255"/>
      <c r="J97" s="359" t="str">
        <f>'Council Own'!C33</f>
        <v>&lt;List Requirement Here&gt;</v>
      </c>
      <c r="K97" s="265" t="str">
        <f>IF('Council Own'!G33="A","A"," ")</f>
        <v xml:space="preserve"> </v>
      </c>
      <c r="M97" s="255"/>
      <c r="N97" s="359" t="str">
        <f>'Council Own'!C81</f>
        <v>&lt;List Requirement Here&gt;</v>
      </c>
      <c r="O97" s="265" t="str">
        <f>IF('Council Own'!G81="A","A"," ")</f>
        <v xml:space="preserve"> </v>
      </c>
      <c r="Q97" s="255"/>
      <c r="R97" s="359" t="str">
        <f>'Council Own'!C129</f>
        <v>&lt;List Requirement Here&gt;</v>
      </c>
      <c r="S97" s="265" t="str">
        <f>IF('Council Own'!G129="A","A"," ")</f>
        <v xml:space="preserve"> </v>
      </c>
      <c r="U97" s="253"/>
      <c r="V97" s="253"/>
    </row>
    <row r="98" spans="1:23" x14ac:dyDescent="0.2">
      <c r="A98" s="502" t="s">
        <v>78</v>
      </c>
      <c r="B98" s="531"/>
      <c r="C98" s="531"/>
      <c r="E98" s="489" t="str">
        <f>'Fun Patches'!C30</f>
        <v>&lt;LIST PATCH HERE&gt;</v>
      </c>
      <c r="F98" s="490"/>
      <c r="G98" s="265" t="str">
        <f>IF('Fun Patches'!G30="A","A"," ")</f>
        <v xml:space="preserve"> </v>
      </c>
      <c r="I98" s="255"/>
      <c r="J98" s="359" t="str">
        <f>'Council Own'!C34</f>
        <v>&lt;List Requirement Here&gt;</v>
      </c>
      <c r="K98" s="265" t="str">
        <f>IF('Council Own'!G34="A","A"," ")</f>
        <v xml:space="preserve"> </v>
      </c>
      <c r="M98" s="255"/>
      <c r="N98" s="359" t="str">
        <f>'Council Own'!C82</f>
        <v>&lt;List Requirement Here&gt;</v>
      </c>
      <c r="O98" s="265" t="str">
        <f>IF('Council Own'!G82="A","A"," ")</f>
        <v xml:space="preserve"> </v>
      </c>
      <c r="Q98" s="255"/>
      <c r="R98" s="359" t="str">
        <f>'Council Own'!C130</f>
        <v>&lt;List Requirement Here&gt;</v>
      </c>
      <c r="S98" s="265" t="str">
        <f>IF('Council Own'!G130="A","A"," ")</f>
        <v xml:space="preserve"> </v>
      </c>
      <c r="U98" s="253"/>
      <c r="V98" s="253"/>
    </row>
    <row r="99" spans="1:23" ht="14.25" customHeight="1" x14ac:dyDescent="0.2">
      <c r="A99" s="499" t="s">
        <v>75</v>
      </c>
      <c r="B99" s="500"/>
      <c r="C99" s="501"/>
      <c r="E99" s="489" t="str">
        <f>'Fun Patches'!C31</f>
        <v>&lt;LIST PATCH HERE&gt;</v>
      </c>
      <c r="F99" s="490"/>
      <c r="G99" s="265" t="str">
        <f>IF('Fun Patches'!G31="A","A"," ")</f>
        <v xml:space="preserve"> </v>
      </c>
      <c r="I99" s="255">
        <v>2</v>
      </c>
      <c r="J99" s="359" t="str">
        <f>'Council Own'!C35</f>
        <v>&lt;List Requirement Here&gt;</v>
      </c>
      <c r="K99" s="265" t="str">
        <f>IF('Council Own'!G35="A","A"," ")</f>
        <v xml:space="preserve"> </v>
      </c>
      <c r="M99" s="255">
        <v>2</v>
      </c>
      <c r="N99" s="359" t="str">
        <f>'Council Own'!C83</f>
        <v>&lt;List Requirement Here&gt;</v>
      </c>
      <c r="O99" s="265" t="str">
        <f>IF('Council Own'!G83="A","A"," ")</f>
        <v xml:space="preserve"> </v>
      </c>
      <c r="Q99" s="255">
        <v>2</v>
      </c>
      <c r="R99" s="359" t="str">
        <f>'Council Own'!C131</f>
        <v>&lt;List Requirement Here&gt;</v>
      </c>
      <c r="S99" s="265" t="str">
        <f>IF('Council Own'!G131="A","A"," ")</f>
        <v xml:space="preserve"> </v>
      </c>
      <c r="U99" s="253"/>
      <c r="V99" s="253"/>
    </row>
    <row r="100" spans="1:23" x14ac:dyDescent="0.2">
      <c r="A100" s="499" t="s">
        <v>76</v>
      </c>
      <c r="B100" s="500"/>
      <c r="C100" s="501"/>
      <c r="E100" s="489" t="str">
        <f>'Fun Patches'!C32</f>
        <v>&lt;LIST PATCH HERE&gt;</v>
      </c>
      <c r="F100" s="490"/>
      <c r="G100" s="265" t="str">
        <f>IF('Fun Patches'!G32="A","A"," ")</f>
        <v xml:space="preserve"> </v>
      </c>
      <c r="I100" s="255"/>
      <c r="J100" s="359" t="str">
        <f>'Council Own'!C36</f>
        <v>&lt;List Requirement Here&gt;</v>
      </c>
      <c r="K100" s="265" t="str">
        <f>IF('Council Own'!G36="A","A"," ")</f>
        <v xml:space="preserve"> </v>
      </c>
      <c r="M100" s="255"/>
      <c r="N100" s="359" t="str">
        <f>'Council Own'!C84</f>
        <v>&lt;List Requirement Here&gt;</v>
      </c>
      <c r="O100" s="265" t="str">
        <f>IF('Council Own'!G84="A","A"," ")</f>
        <v xml:space="preserve"> </v>
      </c>
      <c r="Q100" s="255"/>
      <c r="R100" s="359" t="str">
        <f>'Council Own'!C132</f>
        <v>&lt;List Requirement Here&gt;</v>
      </c>
      <c r="S100" s="265" t="str">
        <f>IF('Council Own'!G132="A","A"," ")</f>
        <v xml:space="preserve"> </v>
      </c>
      <c r="U100" s="352"/>
      <c r="V100" s="353"/>
      <c r="W100" s="356"/>
    </row>
    <row r="101" spans="1:23" x14ac:dyDescent="0.2">
      <c r="A101" s="486" t="s">
        <v>77</v>
      </c>
      <c r="B101" s="487"/>
      <c r="C101" s="488"/>
      <c r="E101" s="489" t="str">
        <f>'Fun Patches'!C33</f>
        <v>&lt;LIST PATCH HERE&gt;</v>
      </c>
      <c r="F101" s="490"/>
      <c r="G101" s="265" t="str">
        <f>IF('Fun Patches'!G33="A","A"," ")</f>
        <v xml:space="preserve"> </v>
      </c>
      <c r="I101" s="255"/>
      <c r="J101" s="359" t="str">
        <f>'Council Own'!C37</f>
        <v>&lt;List Requirement Here&gt;</v>
      </c>
      <c r="K101" s="265" t="str">
        <f>IF('Council Own'!G37="A","A"," ")</f>
        <v xml:space="preserve"> </v>
      </c>
      <c r="M101" s="255"/>
      <c r="N101" s="359" t="str">
        <f>'Council Own'!C85</f>
        <v>&lt;List Requirement Here&gt;</v>
      </c>
      <c r="O101" s="265" t="str">
        <f>IF('Council Own'!G85="A","A"," ")</f>
        <v xml:space="preserve"> </v>
      </c>
      <c r="Q101" s="255"/>
      <c r="R101" s="359" t="str">
        <f>'Council Own'!C133</f>
        <v>&lt;List Requirement Here&gt;</v>
      </c>
      <c r="S101" s="265" t="str">
        <f>IF('Council Own'!G133="A","A"," ")</f>
        <v xml:space="preserve"> </v>
      </c>
      <c r="U101" s="253"/>
      <c r="V101" s="253"/>
    </row>
    <row r="102" spans="1:23" x14ac:dyDescent="0.2">
      <c r="E102" s="489" t="str">
        <f>'Fun Patches'!C34</f>
        <v>&lt;LIST PATCH HERE&gt;</v>
      </c>
      <c r="F102" s="490"/>
      <c r="G102" s="265" t="str">
        <f>IF('Fun Patches'!G34="A","A"," ")</f>
        <v xml:space="preserve"> </v>
      </c>
      <c r="I102" s="255"/>
      <c r="J102" s="359" t="str">
        <f>'Council Own'!C38</f>
        <v>&lt;List Requirement Here&gt;</v>
      </c>
      <c r="K102" s="265" t="str">
        <f>IF('Council Own'!G38="A","A"," ")</f>
        <v xml:space="preserve"> </v>
      </c>
      <c r="M102" s="255"/>
      <c r="N102" s="359" t="str">
        <f>'Council Own'!C86</f>
        <v>&lt;List Requirement Here&gt;</v>
      </c>
      <c r="O102" s="265" t="str">
        <f>IF('Council Own'!G86="A","A"," ")</f>
        <v xml:space="preserve"> </v>
      </c>
      <c r="Q102" s="255"/>
      <c r="R102" s="359" t="str">
        <f>'Council Own'!C134</f>
        <v>&lt;List Requirement Here&gt;</v>
      </c>
      <c r="S102" s="265" t="str">
        <f>IF('Council Own'!G134="A","A"," ")</f>
        <v xml:space="preserve"> </v>
      </c>
      <c r="U102" s="253"/>
      <c r="V102" s="253"/>
    </row>
    <row r="103" spans="1:23" x14ac:dyDescent="0.2">
      <c r="E103" s="489" t="str">
        <f>'Fun Patches'!C35</f>
        <v>&lt;LIST PATCH HERE&gt;</v>
      </c>
      <c r="F103" s="490"/>
      <c r="G103" s="265" t="str">
        <f>IF('Fun Patches'!G35="A","A"," ")</f>
        <v xml:space="preserve"> </v>
      </c>
      <c r="I103" s="255">
        <v>3</v>
      </c>
      <c r="J103" s="359" t="str">
        <f>'Council Own'!C39</f>
        <v>&lt;List Requirement Here&gt;</v>
      </c>
      <c r="K103" s="265" t="str">
        <f>IF('Council Own'!G39="A","A"," ")</f>
        <v xml:space="preserve"> </v>
      </c>
      <c r="M103" s="255">
        <v>3</v>
      </c>
      <c r="N103" s="359" t="str">
        <f>'Council Own'!C87</f>
        <v>&lt;List Requirement Here&gt;</v>
      </c>
      <c r="O103" s="265" t="str">
        <f>IF('Council Own'!G87="A","A"," ")</f>
        <v xml:space="preserve"> </v>
      </c>
      <c r="Q103" s="255">
        <v>3</v>
      </c>
      <c r="R103" s="359" t="str">
        <f>'Council Own'!C135</f>
        <v>&lt;List Requirement Here&gt;</v>
      </c>
      <c r="S103" s="265" t="str">
        <f>IF('Council Own'!G135="A","A"," ")</f>
        <v xml:space="preserve"> </v>
      </c>
      <c r="U103" s="253"/>
      <c r="V103" s="253"/>
    </row>
    <row r="104" spans="1:23" x14ac:dyDescent="0.2">
      <c r="E104" s="489" t="str">
        <f>'Fun Patches'!C36</f>
        <v>&lt;LIST PATCH HERE&gt;</v>
      </c>
      <c r="F104" s="490"/>
      <c r="G104" s="265" t="str">
        <f>IF('Fun Patches'!G36="A","A"," ")</f>
        <v xml:space="preserve"> </v>
      </c>
      <c r="I104" s="255"/>
      <c r="J104" s="359" t="str">
        <f>'Council Own'!C40</f>
        <v>&lt;List Requirement Here&gt;</v>
      </c>
      <c r="K104" s="265" t="str">
        <f>IF('Council Own'!G40="A","A"," ")</f>
        <v xml:space="preserve"> </v>
      </c>
      <c r="M104" s="255"/>
      <c r="N104" s="359" t="str">
        <f>'Council Own'!C88</f>
        <v>&lt;List Requirement Here&gt;</v>
      </c>
      <c r="O104" s="265" t="str">
        <f>IF('Council Own'!G88="A","A"," ")</f>
        <v xml:space="preserve"> </v>
      </c>
      <c r="Q104" s="255"/>
      <c r="R104" s="359" t="str">
        <f>'Council Own'!C136</f>
        <v>&lt;List Requirement Here&gt;</v>
      </c>
      <c r="S104" s="265" t="str">
        <f>IF('Council Own'!G136="A","A"," ")</f>
        <v xml:space="preserve"> </v>
      </c>
      <c r="U104" s="253"/>
      <c r="V104" s="253"/>
    </row>
    <row r="105" spans="1:23" x14ac:dyDescent="0.2">
      <c r="E105" s="489" t="str">
        <f>'Fun Patches'!C37</f>
        <v>&lt;LIST PATCH HERE&gt;</v>
      </c>
      <c r="F105" s="490"/>
      <c r="G105" s="265" t="str">
        <f>IF('Fun Patches'!G37="A","A"," ")</f>
        <v xml:space="preserve"> </v>
      </c>
      <c r="I105" s="255"/>
      <c r="J105" s="359" t="str">
        <f>'Council Own'!C41</f>
        <v>&lt;List Requirement Here&gt;</v>
      </c>
      <c r="K105" s="265" t="str">
        <f>IF('Council Own'!G41="A","A"," ")</f>
        <v xml:space="preserve"> </v>
      </c>
      <c r="M105" s="255"/>
      <c r="N105" s="359" t="str">
        <f>'Council Own'!C89</f>
        <v>&lt;List Requirement Here&gt;</v>
      </c>
      <c r="O105" s="265" t="str">
        <f>IF('Council Own'!G89="A","A"," ")</f>
        <v xml:space="preserve"> </v>
      </c>
      <c r="Q105" s="255"/>
      <c r="R105" s="359" t="str">
        <f>'Council Own'!C137</f>
        <v>&lt;List Requirement Here&gt;</v>
      </c>
      <c r="S105" s="265" t="str">
        <f>IF('Council Own'!G137="A","A"," ")</f>
        <v xml:space="preserve"> </v>
      </c>
      <c r="U105" s="253"/>
      <c r="V105" s="253"/>
    </row>
    <row r="106" spans="1:23" x14ac:dyDescent="0.2">
      <c r="E106" s="489" t="str">
        <f>'Fun Patches'!C38</f>
        <v>&lt;LIST PATCH HERE&gt;</v>
      </c>
      <c r="F106" s="490"/>
      <c r="G106" s="265" t="str">
        <f>IF('Fun Patches'!G38="A","A"," ")</f>
        <v xml:space="preserve"> </v>
      </c>
      <c r="I106" s="255"/>
      <c r="J106" s="359" t="str">
        <f>'Council Own'!C42</f>
        <v>&lt;List Requirement Here&gt;</v>
      </c>
      <c r="K106" s="265" t="str">
        <f>IF('Council Own'!G42="A","A"," ")</f>
        <v xml:space="preserve"> </v>
      </c>
      <c r="M106" s="255"/>
      <c r="N106" s="359" t="str">
        <f>'Council Own'!C90</f>
        <v>&lt;List Requirement Here&gt;</v>
      </c>
      <c r="O106" s="265" t="str">
        <f>IF('Council Own'!G90="A","A"," ")</f>
        <v xml:space="preserve"> </v>
      </c>
      <c r="Q106" s="255"/>
      <c r="R106" s="359" t="str">
        <f>'Council Own'!C138</f>
        <v>&lt;List Requirement Here&gt;</v>
      </c>
      <c r="S106" s="265" t="str">
        <f>IF('Council Own'!G138="A","A"," ")</f>
        <v xml:space="preserve"> </v>
      </c>
      <c r="U106" s="253"/>
      <c r="V106" s="253"/>
    </row>
    <row r="107" spans="1:23" x14ac:dyDescent="0.2">
      <c r="E107" s="292"/>
      <c r="F107" s="271"/>
      <c r="G107" s="356"/>
      <c r="I107" s="255">
        <v>4</v>
      </c>
      <c r="J107" s="359" t="str">
        <f>'Council Own'!C43</f>
        <v>&lt;List Requirement Here&gt;</v>
      </c>
      <c r="K107" s="265" t="str">
        <f>IF('Council Own'!G43="A","A"," ")</f>
        <v xml:space="preserve"> </v>
      </c>
      <c r="M107" s="255">
        <v>4</v>
      </c>
      <c r="N107" s="359" t="str">
        <f>'Council Own'!C91</f>
        <v>&lt;List Requirement Here&gt;</v>
      </c>
      <c r="O107" s="265" t="str">
        <f>IF('Council Own'!G91="A","A"," ")</f>
        <v xml:space="preserve"> </v>
      </c>
      <c r="Q107" s="255">
        <v>4</v>
      </c>
      <c r="R107" s="359" t="str">
        <f>'Council Own'!C139</f>
        <v>&lt;List Requirement Here&gt;</v>
      </c>
      <c r="S107" s="265" t="str">
        <f>IF('Council Own'!G139="A","A"," ")</f>
        <v xml:space="preserve"> </v>
      </c>
      <c r="U107" s="253"/>
      <c r="V107" s="253"/>
    </row>
    <row r="108" spans="1:23" x14ac:dyDescent="0.2">
      <c r="I108" s="255"/>
      <c r="J108" s="359" t="str">
        <f>'Council Own'!C44</f>
        <v>&lt;List Requirement Here&gt;</v>
      </c>
      <c r="K108" s="265" t="str">
        <f>IF('Council Own'!G44="A","A"," ")</f>
        <v xml:space="preserve"> </v>
      </c>
      <c r="M108" s="255"/>
      <c r="N108" s="359" t="str">
        <f>'Council Own'!C92</f>
        <v>&lt;List Requirement Here&gt;</v>
      </c>
      <c r="O108" s="265" t="str">
        <f>IF('Council Own'!G92="A","A"," ")</f>
        <v xml:space="preserve"> </v>
      </c>
      <c r="Q108" s="255"/>
      <c r="R108" s="359" t="str">
        <f>'Council Own'!C140</f>
        <v>&lt;List Requirement Here&gt;</v>
      </c>
      <c r="S108" s="265" t="str">
        <f>IF('Council Own'!G140="A","A"," ")</f>
        <v xml:space="preserve"> </v>
      </c>
      <c r="U108" s="253"/>
      <c r="V108" s="253"/>
    </row>
    <row r="109" spans="1:23" x14ac:dyDescent="0.2">
      <c r="I109" s="255"/>
      <c r="J109" s="359" t="str">
        <f>'Council Own'!C45</f>
        <v>&lt;List Requirement Here&gt;</v>
      </c>
      <c r="K109" s="265" t="str">
        <f>IF('Council Own'!G45="A","A"," ")</f>
        <v xml:space="preserve"> </v>
      </c>
      <c r="M109" s="255"/>
      <c r="N109" s="359" t="str">
        <f>'Council Own'!C93</f>
        <v>&lt;List Requirement Here&gt;</v>
      </c>
      <c r="O109" s="265" t="str">
        <f>IF('Council Own'!G93="A","A"," ")</f>
        <v xml:space="preserve"> </v>
      </c>
      <c r="Q109" s="255"/>
      <c r="R109" s="359" t="str">
        <f>'Council Own'!C141</f>
        <v>&lt;List Requirement Here&gt;</v>
      </c>
      <c r="S109" s="265" t="str">
        <f>IF('Council Own'!G141="A","A"," ")</f>
        <v xml:space="preserve"> </v>
      </c>
      <c r="U109" s="253"/>
      <c r="V109" s="253"/>
    </row>
    <row r="110" spans="1:23" x14ac:dyDescent="0.2">
      <c r="I110" s="255"/>
      <c r="J110" s="359" t="str">
        <f>'Council Own'!C46</f>
        <v>&lt;List Requirement Here&gt;</v>
      </c>
      <c r="K110" s="265" t="str">
        <f>IF('Council Own'!G46="A","A"," ")</f>
        <v xml:space="preserve"> </v>
      </c>
      <c r="M110" s="255"/>
      <c r="N110" s="359" t="str">
        <f>'Council Own'!C94</f>
        <v>&lt;List Requirement Here&gt;</v>
      </c>
      <c r="O110" s="265" t="str">
        <f>IF('Council Own'!G94="A","A"," ")</f>
        <v xml:space="preserve"> </v>
      </c>
      <c r="Q110" s="255"/>
      <c r="R110" s="359" t="str">
        <f>'Council Own'!C142</f>
        <v>&lt;List Requirement Here&gt;</v>
      </c>
      <c r="S110" s="265" t="str">
        <f>IF('Council Own'!G142="A","A"," ")</f>
        <v xml:space="preserve"> </v>
      </c>
      <c r="U110" s="253"/>
      <c r="V110" s="253"/>
    </row>
    <row r="111" spans="1:23" x14ac:dyDescent="0.2">
      <c r="I111" s="255">
        <v>5</v>
      </c>
      <c r="J111" s="359" t="str">
        <f>'Council Own'!C47</f>
        <v>&lt;List Requirement Here&gt;</v>
      </c>
      <c r="K111" s="265" t="str">
        <f>IF('Council Own'!G47="A","A"," ")</f>
        <v xml:space="preserve"> </v>
      </c>
      <c r="M111" s="255">
        <v>5</v>
      </c>
      <c r="N111" s="359" t="str">
        <f>'Council Own'!C95</f>
        <v>&lt;List Requirement Here&gt;</v>
      </c>
      <c r="O111" s="265" t="str">
        <f>IF('Council Own'!G95="A","A"," ")</f>
        <v xml:space="preserve"> </v>
      </c>
      <c r="Q111" s="255">
        <v>5</v>
      </c>
      <c r="R111" s="359" t="str">
        <f>'Council Own'!C143</f>
        <v>&lt;List Requirement Here&gt;</v>
      </c>
      <c r="S111" s="265" t="str">
        <f>IF('Council Own'!G143="A","A"," ")</f>
        <v xml:space="preserve"> </v>
      </c>
      <c r="U111" s="353"/>
      <c r="V111" s="353"/>
      <c r="W111" s="356"/>
    </row>
    <row r="112" spans="1:23" x14ac:dyDescent="0.2">
      <c r="I112" s="255"/>
      <c r="J112" s="359" t="str">
        <f>'Council Own'!C48</f>
        <v>&lt;List Requirement Here&gt;</v>
      </c>
      <c r="K112" s="265" t="str">
        <f>IF('Council Own'!G48="A","A"," ")</f>
        <v xml:space="preserve"> </v>
      </c>
      <c r="M112" s="255"/>
      <c r="N112" s="359" t="str">
        <f>'Council Own'!C96</f>
        <v>&lt;List Requirement Here&gt;</v>
      </c>
      <c r="O112" s="265" t="str">
        <f>IF('Council Own'!G96="A","A"," ")</f>
        <v xml:space="preserve"> </v>
      </c>
      <c r="Q112" s="255"/>
      <c r="R112" s="359" t="str">
        <f>'Council Own'!C144</f>
        <v>&lt;List Requirement Here&gt;</v>
      </c>
      <c r="S112" s="265" t="str">
        <f>IF('Council Own'!G144="A","A"," ")</f>
        <v xml:space="preserve"> </v>
      </c>
      <c r="U112" s="253"/>
      <c r="V112" s="253"/>
    </row>
    <row r="113" spans="9:22" x14ac:dyDescent="0.2">
      <c r="I113" s="255"/>
      <c r="J113" s="359" t="str">
        <f>'Council Own'!C49</f>
        <v>&lt;List Requirement Here&gt;</v>
      </c>
      <c r="K113" s="265" t="str">
        <f>IF('Council Own'!G49="A","A"," ")</f>
        <v xml:space="preserve"> </v>
      </c>
      <c r="M113" s="255"/>
      <c r="N113" s="359" t="str">
        <f>'Council Own'!C97</f>
        <v>&lt;List Requirement Here&gt;</v>
      </c>
      <c r="O113" s="265" t="str">
        <f>IF('Council Own'!G97="A","A"," ")</f>
        <v xml:space="preserve"> </v>
      </c>
      <c r="Q113" s="255"/>
      <c r="R113" s="359" t="str">
        <f>'Council Own'!C145</f>
        <v>&lt;List Requirement Here&gt;</v>
      </c>
      <c r="S113" s="265" t="str">
        <f>IF('Council Own'!G145="A","A"," ")</f>
        <v xml:space="preserve"> </v>
      </c>
      <c r="U113" s="253"/>
      <c r="V113" s="253"/>
    </row>
    <row r="114" spans="9:22" x14ac:dyDescent="0.2">
      <c r="I114" s="255"/>
      <c r="J114" s="359" t="str">
        <f>'Council Own'!C50</f>
        <v>&lt;List Requirement Here&gt;</v>
      </c>
      <c r="K114" s="265" t="str">
        <f>IF('Council Own'!G50="A","A"," ")</f>
        <v xml:space="preserve"> </v>
      </c>
      <c r="M114" s="255"/>
      <c r="N114" s="359" t="str">
        <f>'Council Own'!C98</f>
        <v>&lt;List Requirement Here&gt;</v>
      </c>
      <c r="O114" s="265" t="str">
        <f>IF('Council Own'!G98="A","A"," ")</f>
        <v xml:space="preserve"> </v>
      </c>
      <c r="Q114" s="255"/>
      <c r="R114" s="359" t="str">
        <f>'Council Own'!C146</f>
        <v>&lt;List Requirement Here&gt;</v>
      </c>
      <c r="S114" s="265" t="str">
        <f>IF('Council Own'!G146="A","A"," ")</f>
        <v xml:space="preserve"> </v>
      </c>
      <c r="U114" s="253"/>
      <c r="V114" s="253"/>
    </row>
    <row r="115" spans="9:22" x14ac:dyDescent="0.2">
      <c r="I115" s="292"/>
      <c r="J115" s="271"/>
      <c r="K115" s="356"/>
      <c r="U115" s="253"/>
      <c r="V115" s="253"/>
    </row>
    <row r="116" spans="9:22" x14ac:dyDescent="0.2">
      <c r="I116" s="292"/>
      <c r="J116" s="271"/>
      <c r="K116" s="356"/>
      <c r="U116" s="253"/>
      <c r="V116" s="253"/>
    </row>
    <row r="117" spans="9:22" x14ac:dyDescent="0.2">
      <c r="I117" s="292"/>
      <c r="J117" s="271"/>
      <c r="K117" s="356"/>
    </row>
    <row r="118" spans="9:22" x14ac:dyDescent="0.2">
      <c r="I118" s="292"/>
      <c r="J118" s="271"/>
      <c r="K118" s="356"/>
    </row>
    <row r="119" spans="9:22" x14ac:dyDescent="0.2">
      <c r="I119" s="292"/>
      <c r="J119" s="271"/>
      <c r="K119" s="356"/>
    </row>
    <row r="120" spans="9:22" x14ac:dyDescent="0.2">
      <c r="I120" s="292"/>
      <c r="J120" s="271"/>
      <c r="K120" s="356"/>
    </row>
    <row r="121" spans="9:22" x14ac:dyDescent="0.2">
      <c r="J121" s="262"/>
      <c r="K121" s="262"/>
    </row>
    <row r="147" ht="12.75" customHeight="1" x14ac:dyDescent="0.2"/>
    <row r="148" ht="12.75" customHeight="1" x14ac:dyDescent="0.2"/>
    <row r="172" ht="12.75" customHeight="1" x14ac:dyDescent="0.2"/>
    <row r="173" ht="12.75" customHeight="1" x14ac:dyDescent="0.2"/>
  </sheetData>
  <sheetProtection password="9A15" sheet="1" objects="1" scenarios="1" selectLockedCells="1" selectUnlockedCells="1"/>
  <mergeCells count="113">
    <mergeCell ref="E102:F102"/>
    <mergeCell ref="E96:F96"/>
    <mergeCell ref="E97:F97"/>
    <mergeCell ref="A98:C98"/>
    <mergeCell ref="E98:F98"/>
    <mergeCell ref="A99:C99"/>
    <mergeCell ref="E99:F99"/>
    <mergeCell ref="A100:C100"/>
    <mergeCell ref="E100:F100"/>
    <mergeCell ref="A101:C101"/>
    <mergeCell ref="E101:F101"/>
    <mergeCell ref="E87:F87"/>
    <mergeCell ref="E88:F88"/>
    <mergeCell ref="E89:F89"/>
    <mergeCell ref="E90:F90"/>
    <mergeCell ref="E91:F91"/>
    <mergeCell ref="E92:F92"/>
    <mergeCell ref="E93:F93"/>
    <mergeCell ref="E94:F94"/>
    <mergeCell ref="E95:F95"/>
    <mergeCell ref="E78:F78"/>
    <mergeCell ref="E79:F79"/>
    <mergeCell ref="E80:F80"/>
    <mergeCell ref="E81:F81"/>
    <mergeCell ref="E82:F82"/>
    <mergeCell ref="E83:F83"/>
    <mergeCell ref="E84:F84"/>
    <mergeCell ref="E85:F85"/>
    <mergeCell ref="E86:F86"/>
    <mergeCell ref="A26:B26"/>
    <mergeCell ref="A28:C28"/>
    <mergeCell ref="Q28:R28"/>
    <mergeCell ref="B29:C29"/>
    <mergeCell ref="B30:C30"/>
    <mergeCell ref="B34:C34"/>
    <mergeCell ref="Q34:R34"/>
    <mergeCell ref="B35:C35"/>
    <mergeCell ref="B42:C42"/>
    <mergeCell ref="Q42:R42"/>
    <mergeCell ref="A8:B8"/>
    <mergeCell ref="A9:B9"/>
    <mergeCell ref="A11:B11"/>
    <mergeCell ref="A16:B16"/>
    <mergeCell ref="A18:B18"/>
    <mergeCell ref="A19:B19"/>
    <mergeCell ref="A20:B20"/>
    <mergeCell ref="A24:C24"/>
    <mergeCell ref="A25:B25"/>
    <mergeCell ref="Q1:S1"/>
    <mergeCell ref="E2:G2"/>
    <mergeCell ref="Q2:R2"/>
    <mergeCell ref="Q3:R3"/>
    <mergeCell ref="Q4:R4"/>
    <mergeCell ref="Q5:R5"/>
    <mergeCell ref="Q6:R6"/>
    <mergeCell ref="Q7:R7"/>
    <mergeCell ref="Q8:R8"/>
    <mergeCell ref="A3:B3"/>
    <mergeCell ref="A4:C4"/>
    <mergeCell ref="A5:B5"/>
    <mergeCell ref="A6:B6"/>
    <mergeCell ref="A7:B7"/>
    <mergeCell ref="A1:C1"/>
    <mergeCell ref="E1:G1"/>
    <mergeCell ref="I1:K1"/>
    <mergeCell ref="M1:O1"/>
    <mergeCell ref="Q9:R9"/>
    <mergeCell ref="A10:B10"/>
    <mergeCell ref="Q10:R10"/>
    <mergeCell ref="Q11:R11"/>
    <mergeCell ref="Q12:R12"/>
    <mergeCell ref="A13:C13"/>
    <mergeCell ref="Q13:R13"/>
    <mergeCell ref="Q14:R14"/>
    <mergeCell ref="Q15:R15"/>
    <mergeCell ref="A12:B12"/>
    <mergeCell ref="A14:B14"/>
    <mergeCell ref="A15:B15"/>
    <mergeCell ref="Q16:R16"/>
    <mergeCell ref="Q17:R17"/>
    <mergeCell ref="Q18:R18"/>
    <mergeCell ref="Q19:R19"/>
    <mergeCell ref="Q20:R20"/>
    <mergeCell ref="A21:C21"/>
    <mergeCell ref="Q21:R21"/>
    <mergeCell ref="A22:B22"/>
    <mergeCell ref="A23:B23"/>
    <mergeCell ref="E23:G23"/>
    <mergeCell ref="A17:B17"/>
    <mergeCell ref="E103:F103"/>
    <mergeCell ref="E104:F104"/>
    <mergeCell ref="E105:F105"/>
    <mergeCell ref="E106:F106"/>
    <mergeCell ref="B43:C43"/>
    <mergeCell ref="E45:G45"/>
    <mergeCell ref="A49:C49"/>
    <mergeCell ref="Q55:S55"/>
    <mergeCell ref="E72:G72"/>
    <mergeCell ref="I72:K72"/>
    <mergeCell ref="M72:O72"/>
    <mergeCell ref="Q72:S72"/>
    <mergeCell ref="E73:F73"/>
    <mergeCell ref="A72:C72"/>
    <mergeCell ref="A76:B76"/>
    <mergeCell ref="A77:B77"/>
    <mergeCell ref="A78:B78"/>
    <mergeCell ref="A73:B73"/>
    <mergeCell ref="A74:B74"/>
    <mergeCell ref="A75:B75"/>
    <mergeCell ref="E74:F74"/>
    <mergeCell ref="E75:F75"/>
    <mergeCell ref="E76:F76"/>
    <mergeCell ref="E77:F77"/>
  </mergeCells>
  <pageMargins left="0.75" right="0.75" top="0.4" bottom="0.2" header="0.2" footer="0.2"/>
  <pageSetup scale="64" fitToHeight="0" orientation="landscape" horizontalDpi="300" verticalDpi="300" r:id="rId1"/>
  <headerFooter alignWithMargins="0">
    <oddHeader>&amp;C&amp;"Arial,Bold"&amp;12CadetteTrax - &amp;10&amp;D</oddHeader>
  </headerFooter>
  <rowBreaks count="1" manualBreakCount="1">
    <brk id="69" max="18"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3"/>
  <sheetViews>
    <sheetView showGridLines="0" zoomScale="90" zoomScaleNormal="90" workbookViewId="0">
      <selection activeCell="A13" sqref="A13:C13"/>
    </sheetView>
  </sheetViews>
  <sheetFormatPr defaultRowHeight="12.75" x14ac:dyDescent="0.2"/>
  <cols>
    <col min="1" max="1" width="2.7109375" style="249" customWidth="1"/>
    <col min="2" max="2" width="30.7109375" style="249" customWidth="1"/>
    <col min="3" max="4" width="2.5703125" style="249" customWidth="1"/>
    <col min="5" max="5" width="2.7109375" style="249" bestFit="1" customWidth="1"/>
    <col min="6" max="6" width="30.28515625" style="249" customWidth="1"/>
    <col min="7" max="7" width="3" style="249" customWidth="1"/>
    <col min="8" max="8" width="3.140625" style="249" customWidth="1"/>
    <col min="9" max="9" width="2" style="249" customWidth="1"/>
    <col min="10" max="10" width="30.28515625" style="249" customWidth="1"/>
    <col min="11" max="11" width="3" style="249" customWidth="1"/>
    <col min="12" max="12" width="3.140625" style="249" customWidth="1"/>
    <col min="13" max="13" width="2" style="249" customWidth="1"/>
    <col min="14" max="14" width="30.28515625" style="249" customWidth="1"/>
    <col min="15" max="16" width="3" style="249" customWidth="1"/>
    <col min="17" max="17" width="2.7109375" style="249" customWidth="1"/>
    <col min="18" max="18" width="30.5703125" style="249" customWidth="1"/>
    <col min="19" max="19" width="2.7109375" style="249" customWidth="1"/>
    <col min="20" max="16384" width="9.140625" style="249"/>
  </cols>
  <sheetData>
    <row r="1" spans="1:21" ht="21" customHeight="1" x14ac:dyDescent="0.35">
      <c r="A1" s="530" t="str">
        <f ca="1">MID(CELL("filename",A1),FIND(IF(ISERROR(FIND("]",CELL("filename",A1))),"$","]"),CELL("filename",A1))+1,256)</f>
        <v>ambassador 5</v>
      </c>
      <c r="B1" s="530"/>
      <c r="C1" s="530"/>
      <c r="D1" s="273"/>
      <c r="E1" s="524" t="s">
        <v>16</v>
      </c>
      <c r="F1" s="524"/>
      <c r="G1" s="524"/>
      <c r="I1" s="524" t="s">
        <v>16</v>
      </c>
      <c r="J1" s="524"/>
      <c r="K1" s="524"/>
      <c r="M1" s="524" t="s">
        <v>16</v>
      </c>
      <c r="N1" s="524"/>
      <c r="O1" s="524"/>
      <c r="Q1" s="524" t="s">
        <v>141</v>
      </c>
      <c r="R1" s="524"/>
      <c r="S1" s="524"/>
      <c r="T1" s="247"/>
      <c r="U1" s="247"/>
    </row>
    <row r="2" spans="1:21" s="253" customFormat="1" ht="13.5" thickBot="1" x14ac:dyDescent="0.25">
      <c r="A2" s="250"/>
      <c r="B2" s="251"/>
      <c r="C2" s="252" t="s">
        <v>17</v>
      </c>
      <c r="D2" s="251"/>
      <c r="E2" s="510" t="str">
        <f>Badges!B6</f>
        <v>Photography</v>
      </c>
      <c r="F2" s="510"/>
      <c r="G2" s="510"/>
      <c r="H2" s="249"/>
      <c r="I2" s="255">
        <v>3</v>
      </c>
      <c r="J2" s="256" t="str">
        <f>Badges!C61</f>
        <v>Dig into national or state public policy</v>
      </c>
      <c r="K2" s="257"/>
      <c r="L2" s="249"/>
      <c r="M2" s="255">
        <v>3</v>
      </c>
      <c r="N2" s="256" t="str">
        <f>Badges!C130</f>
        <v>Share sisterhood around the world</v>
      </c>
      <c r="O2" s="257"/>
      <c r="P2" s="249"/>
      <c r="Q2" s="511" t="str">
        <f>'Age-Level'!B5</f>
        <v>Gold Torch Award</v>
      </c>
      <c r="R2" s="512"/>
      <c r="S2" s="259" t="str">
        <f>IF('Age-Level'!H8="C","C",IF('Age-Level'!H8="P","P",""))</f>
        <v/>
      </c>
      <c r="T2" s="247"/>
      <c r="U2" s="247"/>
    </row>
    <row r="3" spans="1:21" x14ac:dyDescent="0.2">
      <c r="A3" s="528" t="s">
        <v>138</v>
      </c>
      <c r="B3" s="529"/>
      <c r="C3" s="254">
        <f>INT(COUNTIF(C5:C12,"C"))+INT(COUNTIF(C14:C26,"C"))</f>
        <v>0</v>
      </c>
      <c r="E3" s="255">
        <v>1</v>
      </c>
      <c r="F3" s="256" t="str">
        <f>Badges!C7</f>
        <v>Expore the power of photography</v>
      </c>
      <c r="G3" s="257"/>
      <c r="I3" s="255"/>
      <c r="J3" s="256" t="str">
        <f>Badges!C62</f>
        <v>Track your issue</v>
      </c>
      <c r="K3" s="258" t="str">
        <f>IF(Badges!H62="A","A"," ")</f>
        <v xml:space="preserve"> </v>
      </c>
      <c r="M3" s="255"/>
      <c r="N3" s="256" t="str">
        <f>Badges!C131</f>
        <v>Explore an issue affecting girls and</v>
      </c>
      <c r="O3" s="258" t="str">
        <f>IF(Badges!H131="A","A"," ")</f>
        <v xml:space="preserve"> </v>
      </c>
      <c r="Q3" s="489" t="str">
        <f>'Age-Level'!B9</f>
        <v>Ambassador Community Service bar</v>
      </c>
      <c r="R3" s="490"/>
      <c r="S3" s="259" t="str">
        <f>IF('Age-Level'!H9="C","C",IF('Age-Level'!H9="P","P",""))</f>
        <v/>
      </c>
      <c r="T3" s="247"/>
      <c r="U3" s="247"/>
    </row>
    <row r="4" spans="1:21" x14ac:dyDescent="0.2">
      <c r="A4" s="518" t="str">
        <f>Summary!A3</f>
        <v>Legacy</v>
      </c>
      <c r="B4" s="518"/>
      <c r="C4" s="518"/>
      <c r="E4" s="255"/>
      <c r="F4" s="256" t="str">
        <f>Badges!C8</f>
        <v>Go to a photography exhibit</v>
      </c>
      <c r="G4" s="258" t="str">
        <f>IF(Badges!H8="A","A"," ")</f>
        <v xml:space="preserve"> </v>
      </c>
      <c r="I4" s="255"/>
      <c r="J4" s="256" t="str">
        <f>Badges!C63</f>
        <v>Talk to an interest gorup that promotes</v>
      </c>
      <c r="K4" s="258" t="str">
        <f>IF(Badges!H63="A","A"," ")</f>
        <v xml:space="preserve"> </v>
      </c>
      <c r="M4" s="255"/>
      <c r="N4" s="256" t="str">
        <f>Badges!C132</f>
        <v>Organize an event on women and STEM</v>
      </c>
      <c r="O4" s="258" t="str">
        <f>IF(Badges!H132="A","A"," ")</f>
        <v xml:space="preserve"> </v>
      </c>
      <c r="Q4" s="489" t="str">
        <f>'Age-Level'!B12</f>
        <v>Ambassador Service to Girl Scouting bar</v>
      </c>
      <c r="R4" s="490"/>
      <c r="S4" s="259" t="str">
        <f>IF('Age-Level'!H10="C","C",IF('Age-Level'!H10="P","P",""))</f>
        <v/>
      </c>
      <c r="T4" s="247"/>
      <c r="U4" s="247"/>
    </row>
    <row r="5" spans="1:21" ht="12.75" customHeight="1" x14ac:dyDescent="0.2">
      <c r="A5" s="519" t="str">
        <f>Summary!A4</f>
        <v>Photography</v>
      </c>
      <c r="B5" s="520"/>
      <c r="C5" s="260" t="str">
        <f>IF(Badges!H28="C","C",IF(Badges!H28="P","P",""))</f>
        <v/>
      </c>
      <c r="E5" s="255"/>
      <c r="F5" s="256" t="str">
        <f>Badges!C9</f>
        <v>Create a photography timeline.</v>
      </c>
      <c r="G5" s="258" t="str">
        <f>IF(Badges!H9="A","A"," ")</f>
        <v xml:space="preserve"> </v>
      </c>
      <c r="I5" s="255"/>
      <c r="J5" s="256" t="str">
        <f>Badges!C64</f>
        <v>Compare three different states' positions</v>
      </c>
      <c r="K5" s="258" t="str">
        <f>IF(Badges!H64="A","A"," ")</f>
        <v xml:space="preserve"> </v>
      </c>
      <c r="M5" s="255"/>
      <c r="N5" s="256" t="str">
        <f>Badges!C133</f>
        <v>Interview a global citizen</v>
      </c>
      <c r="O5" s="258" t="str">
        <f>IF(Badges!H133="A","A"," ")</f>
        <v xml:space="preserve"> </v>
      </c>
      <c r="Q5" s="489" t="str">
        <f>'Age-Level'!B15</f>
        <v>Ambassador Volunteer in Training</v>
      </c>
      <c r="R5" s="490"/>
      <c r="S5" s="259" t="str">
        <f>IF('Age-Level'!H19="C","C",IF('Age-Level'!H19="P","P",""))</f>
        <v/>
      </c>
      <c r="T5" s="247"/>
      <c r="U5" s="247"/>
    </row>
    <row r="6" spans="1:21" ht="12.75" customHeight="1" x14ac:dyDescent="0.2">
      <c r="A6" s="508" t="str">
        <f>Summary!A5</f>
        <v>Coaching</v>
      </c>
      <c r="B6" s="509"/>
      <c r="C6" s="260" t="str">
        <f>IF(Badges!H51="C","C",IF(Badges!H51="P","P",""))</f>
        <v/>
      </c>
      <c r="E6" s="255"/>
      <c r="F6" s="256" t="str">
        <f>Badges!C10</f>
        <v>Make sticky-note comics</v>
      </c>
      <c r="G6" s="258" t="str">
        <f>IF(Badges!H10="A","A"," ")</f>
        <v xml:space="preserve"> </v>
      </c>
      <c r="I6" s="255">
        <v>4</v>
      </c>
      <c r="J6" s="256" t="str">
        <f>Badges!C65</f>
        <v>Explore local or community policy</v>
      </c>
      <c r="K6" s="257"/>
      <c r="M6" s="255">
        <v>4</v>
      </c>
      <c r="N6" s="256" t="str">
        <f>Badges!C134</f>
        <v>Leave your wolrd better than you found it</v>
      </c>
      <c r="O6" s="257"/>
      <c r="Q6" s="489" t="str">
        <f>'Age-Level'!B20</f>
        <v>Journey Summit Pin</v>
      </c>
      <c r="R6" s="490"/>
      <c r="S6" s="259" t="str">
        <f>IF('Age-Level'!H21="C","C",IF('Age-Level'!H21="P","P",""))</f>
        <v/>
      </c>
      <c r="T6" s="247"/>
      <c r="U6" s="247"/>
    </row>
    <row r="7" spans="1:21" x14ac:dyDescent="0.2">
      <c r="A7" s="508" t="str">
        <f>Summary!A6</f>
        <v>Public Policy</v>
      </c>
      <c r="B7" s="509"/>
      <c r="C7" s="260" t="str">
        <f>IF(Badges!H74="C","C",IF(Badges!H74="P","P",""))</f>
        <v/>
      </c>
      <c r="E7" s="255">
        <v>2</v>
      </c>
      <c r="F7" s="256" t="str">
        <f>Badges!C11</f>
        <v>Focus on composition</v>
      </c>
      <c r="G7" s="257"/>
      <c r="I7" s="255"/>
      <c r="J7" s="256" t="str">
        <f>Badges!C66</f>
        <v>Attend a meeting</v>
      </c>
      <c r="K7" s="258" t="str">
        <f>IF(Badges!H66="A","A"," ")</f>
        <v xml:space="preserve"> </v>
      </c>
      <c r="M7" s="255"/>
      <c r="N7" s="256" t="str">
        <f>Badges!C135</f>
        <v xml:space="preserve">Find ideas to use your leaderhship </v>
      </c>
      <c r="O7" s="258" t="str">
        <f>IF(Badges!H135="A","A"," ")</f>
        <v xml:space="preserve"> </v>
      </c>
      <c r="Q7" s="489" t="str">
        <f>'Age-Level'!C23</f>
        <v>Cookie Rally (Year 1)</v>
      </c>
      <c r="R7" s="490"/>
      <c r="S7" s="265" t="str">
        <f>IF('Age-Level'!H23="A","A"," ")</f>
        <v xml:space="preserve"> </v>
      </c>
    </row>
    <row r="8" spans="1:21" x14ac:dyDescent="0.2">
      <c r="A8" s="508" t="str">
        <f>Summary!A7</f>
        <v>Dinner Party</v>
      </c>
      <c r="B8" s="509"/>
      <c r="C8" s="260" t="str">
        <f>IF(Badges!H97="C","C",IF(Badges!H97="P","P",""))</f>
        <v/>
      </c>
      <c r="E8" s="255"/>
      <c r="F8" s="256" t="str">
        <f>Badges!C12</f>
        <v>Capture a day in the life</v>
      </c>
      <c r="G8" s="258" t="str">
        <f>IF(Badges!H12="A","A"," ")</f>
        <v xml:space="preserve"> </v>
      </c>
      <c r="I8" s="255"/>
      <c r="J8" s="256" t="str">
        <f>Badges!C67</f>
        <v>Compare different local positions</v>
      </c>
      <c r="K8" s="258" t="str">
        <f>IF(Badges!H67="A","A"," ")</f>
        <v xml:space="preserve"> </v>
      </c>
      <c r="M8" s="255"/>
      <c r="N8" s="256" t="str">
        <f>Badges!C136</f>
        <v>Gather ideas to work for a healthy</v>
      </c>
      <c r="O8" s="258" t="str">
        <f>IF(Badges!H136="A","A"," ")</f>
        <v xml:space="preserve"> </v>
      </c>
      <c r="Q8" s="489" t="str">
        <f>'Age-Level'!C24</f>
        <v>Cookie Sales (Year 1)</v>
      </c>
      <c r="R8" s="490"/>
      <c r="S8" s="265" t="str">
        <f>IF('Age-Level'!H24="A","A"," ")</f>
        <v xml:space="preserve"> </v>
      </c>
    </row>
    <row r="9" spans="1:21" x14ac:dyDescent="0.2">
      <c r="A9" s="508" t="str">
        <f>Summary!A8</f>
        <v>Ambassador First Aid</v>
      </c>
      <c r="B9" s="509"/>
      <c r="C9" s="260" t="str">
        <f>IF(Badges!H120="C","C",IF(Badges!H120="P","P",""))</f>
        <v/>
      </c>
      <c r="E9" s="255"/>
      <c r="F9" s="256" t="str">
        <f>Badges!C13</f>
        <v>Photograph weather patterns</v>
      </c>
      <c r="G9" s="258" t="str">
        <f>IF(Badges!H13="A","A"," ")</f>
        <v xml:space="preserve"> </v>
      </c>
      <c r="I9" s="255"/>
      <c r="J9" s="256" t="str">
        <f>Badges!C68</f>
        <v>Visit your local legislator's office</v>
      </c>
      <c r="K9" s="258" t="str">
        <f>IF(Badges!H68="A","A"," ")</f>
        <v xml:space="preserve"> </v>
      </c>
      <c r="M9" s="255"/>
      <c r="N9" s="256" t="str">
        <f>Badges!C137</f>
        <v>Brainstorm idea for social change</v>
      </c>
      <c r="O9" s="258" t="str">
        <f>IF(Badges!H137="A","A"," ")</f>
        <v xml:space="preserve"> </v>
      </c>
      <c r="Q9" s="489" t="str">
        <f>'Age-Level'!C25</f>
        <v>Cookie Pin (Year 1)</v>
      </c>
      <c r="R9" s="490"/>
      <c r="S9" s="265" t="str">
        <f>IF('Age-Level'!H25="A","A"," ")</f>
        <v xml:space="preserve"> </v>
      </c>
    </row>
    <row r="10" spans="1:21" x14ac:dyDescent="0.2">
      <c r="A10" s="508" t="str">
        <f>Summary!A9</f>
        <v>Ambassador Girl Scout Way</v>
      </c>
      <c r="B10" s="509"/>
      <c r="C10" s="261" t="str">
        <f>IF(Badges!H143="C","C",IF(Badges!H143="P","P",""))</f>
        <v/>
      </c>
      <c r="E10" s="255"/>
      <c r="F10" s="256" t="str">
        <f>Badges!C14</f>
        <v>Take 5 photos form a different</v>
      </c>
      <c r="G10" s="258" t="str">
        <f>IF(Badges!H14="A","A"," ")</f>
        <v xml:space="preserve"> </v>
      </c>
      <c r="I10" s="255">
        <v>5</v>
      </c>
      <c r="J10" s="256" t="str">
        <f>Badges!C69</f>
        <v>See public policy creation in action</v>
      </c>
      <c r="K10" s="257"/>
      <c r="M10" s="255">
        <v>5</v>
      </c>
      <c r="N10" s="256" t="str">
        <f>Badges!C138</f>
        <v>Enjoy Girl Scout traditions!</v>
      </c>
      <c r="O10" s="257"/>
      <c r="Q10" s="489" t="str">
        <f>'Age-Level'!C26</f>
        <v>Cookie Rally (Year 2)</v>
      </c>
      <c r="R10" s="490"/>
      <c r="S10" s="265" t="str">
        <f>IF('Age-Level'!H26="A","A"," ")</f>
        <v xml:space="preserve"> </v>
      </c>
    </row>
    <row r="11" spans="1:21" x14ac:dyDescent="0.2">
      <c r="A11" s="527" t="str">
        <f>Summary!A10</f>
        <v>Water</v>
      </c>
      <c r="B11" s="509"/>
      <c r="C11" s="260" t="str">
        <f>IF(Badges!H166="C","C",IF(Badges!H166="P","P",""))</f>
        <v/>
      </c>
      <c r="E11" s="255">
        <v>3</v>
      </c>
      <c r="F11" s="256" t="str">
        <f>Badges!C15</f>
        <v>Focus on light</v>
      </c>
      <c r="G11" s="257"/>
      <c r="I11" s="255"/>
      <c r="J11" s="256" t="str">
        <f>Badges!C70</f>
        <v>Shadow a policy-maker</v>
      </c>
      <c r="K11" s="258" t="str">
        <f>IF(Badges!H70="A","A"," ")</f>
        <v xml:space="preserve"> </v>
      </c>
      <c r="M11" s="255"/>
      <c r="N11" s="256" t="str">
        <f>Badges!C139</f>
        <v>Pass down a tradition</v>
      </c>
      <c r="O11" s="258" t="str">
        <f>IF(Badges!H139="A","A"," ")</f>
        <v xml:space="preserve"> </v>
      </c>
      <c r="Q11" s="489" t="str">
        <f>'Age-Level'!C27</f>
        <v>Cookie Sales (Year 2)</v>
      </c>
      <c r="R11" s="490"/>
      <c r="S11" s="265" t="str">
        <f>IF('Age-Level'!H27="A","A"," ")</f>
        <v xml:space="preserve"> </v>
      </c>
    </row>
    <row r="12" spans="1:21" x14ac:dyDescent="0.2">
      <c r="A12" s="525"/>
      <c r="B12" s="525"/>
      <c r="C12" s="351"/>
      <c r="E12" s="255"/>
      <c r="F12" s="256" t="str">
        <f>Badges!C16</f>
        <v>Invite friends to a shoot day</v>
      </c>
      <c r="G12" s="258" t="str">
        <f>IF(Badges!H16="A","A"," ")</f>
        <v xml:space="preserve"> </v>
      </c>
      <c r="I12" s="255"/>
      <c r="J12" s="256" t="str">
        <f>Badges!C71</f>
        <v>Volunteer at an office</v>
      </c>
      <c r="K12" s="258" t="str">
        <f>IF(Badges!H71="A","A"," ")</f>
        <v xml:space="preserve"> </v>
      </c>
      <c r="M12" s="255"/>
      <c r="N12" s="256" t="str">
        <f>Badges!C140</f>
        <v>Start a Girl Scout tradition of your own</v>
      </c>
      <c r="O12" s="258" t="str">
        <f>IF(Badges!H140="A","A"," ")</f>
        <v xml:space="preserve"> </v>
      </c>
      <c r="Q12" s="489" t="str">
        <f>'Age-Level'!C28</f>
        <v>Cookie Pin (Year 2)</v>
      </c>
      <c r="R12" s="490"/>
      <c r="S12" s="265" t="str">
        <f>IF('Age-Level'!H28="A","A"," ")</f>
        <v xml:space="preserve"> </v>
      </c>
    </row>
    <row r="13" spans="1:21" x14ac:dyDescent="0.2">
      <c r="A13" s="518" t="str">
        <f>Summary!A3</f>
        <v>Legacy</v>
      </c>
      <c r="B13" s="518"/>
      <c r="C13" s="518"/>
      <c r="E13" s="255"/>
      <c r="F13" s="256" t="str">
        <f>Badges!C17</f>
        <v>Capture the same person or object</v>
      </c>
      <c r="G13" s="258" t="str">
        <f>IF(Badges!H17="A","A"," ")</f>
        <v xml:space="preserve"> </v>
      </c>
      <c r="I13" s="255"/>
      <c r="J13" s="256" t="str">
        <f>Badges!C72</f>
        <v>Interview a policy-maker</v>
      </c>
      <c r="K13" s="258" t="str">
        <f>IF(Badges!H72="A","A"," ")</f>
        <v xml:space="preserve"> </v>
      </c>
      <c r="M13" s="255"/>
      <c r="N13" s="256" t="str">
        <f>Badges!C141</f>
        <v>Share the Girl Scout way by example</v>
      </c>
      <c r="O13" s="258" t="str">
        <f>IF(Badges!H141="A","A"," ")</f>
        <v xml:space="preserve"> </v>
      </c>
      <c r="Q13" s="489" t="str">
        <f>'Age-Level'!C30</f>
        <v>Fall Sales (Year 1)</v>
      </c>
      <c r="R13" s="490"/>
      <c r="S13" s="260" t="str">
        <f>IF('Age-Level'!H30="A","A","")</f>
        <v/>
      </c>
    </row>
    <row r="14" spans="1:21" x14ac:dyDescent="0.2">
      <c r="A14" s="519" t="str">
        <f>Summary!A4</f>
        <v>Photography</v>
      </c>
      <c r="B14" s="520"/>
      <c r="C14" s="259" t="str">
        <f>IF(Badges!H28="C","C",IF(Badges!H28="P","P",""))</f>
        <v/>
      </c>
      <c r="E14" s="255"/>
      <c r="F14" s="256" t="str">
        <f>Badges!C18</f>
        <v>Grow your image</v>
      </c>
      <c r="G14" s="258" t="str">
        <f>IF(Badges!H18="A","A"," ")</f>
        <v xml:space="preserve"> </v>
      </c>
      <c r="I14" s="354" t="str">
        <f>Badges!B75</f>
        <v>Dinner Party</v>
      </c>
      <c r="J14" s="355"/>
      <c r="K14" s="355"/>
      <c r="M14" s="354" t="str">
        <f>Badges!B144</f>
        <v>Water</v>
      </c>
      <c r="N14" s="355"/>
      <c r="O14" s="355"/>
      <c r="Q14" s="489" t="str">
        <f>'Age-Level'!C31</f>
        <v>Fall Sales (Year 2)</v>
      </c>
      <c r="R14" s="490"/>
      <c r="S14" s="260" t="str">
        <f>IF('Age-Level'!H31="A","A","")</f>
        <v/>
      </c>
    </row>
    <row r="15" spans="1:21" x14ac:dyDescent="0.2">
      <c r="A15" s="508" t="str">
        <f>Summary!A5</f>
        <v>Coaching</v>
      </c>
      <c r="B15" s="509"/>
      <c r="C15" s="260" t="str">
        <f>IF(Badges!H51="C","C",IF(Badges!H51="P","P",""))</f>
        <v/>
      </c>
      <c r="E15" s="255">
        <v>4</v>
      </c>
      <c r="F15" s="256" t="str">
        <f>Badges!C19</f>
        <v>Focus on motion</v>
      </c>
      <c r="G15" s="257"/>
      <c r="I15" s="255">
        <v>1</v>
      </c>
      <c r="J15" s="256" t="str">
        <f>Badges!C76</f>
        <v>Create your menu</v>
      </c>
      <c r="K15" s="257"/>
      <c r="M15" s="255">
        <v>1</v>
      </c>
      <c r="N15" s="256" t="str">
        <f>Badges!C145</f>
        <v>Have fun reflecting on your relationship with water</v>
      </c>
      <c r="O15" s="257"/>
      <c r="Q15" s="489" t="str">
        <f>'Age-Level'!C33</f>
        <v>Thinking Day (Year 1)</v>
      </c>
      <c r="R15" s="490"/>
      <c r="S15" s="260" t="str">
        <f>IF('Age-Level'!H33="A","A","")</f>
        <v/>
      </c>
    </row>
    <row r="16" spans="1:21" x14ac:dyDescent="0.2">
      <c r="A16" s="508" t="str">
        <f>Summary!A6</f>
        <v>Public Policy</v>
      </c>
      <c r="B16" s="509"/>
      <c r="C16" s="260" t="str">
        <f>IF(Badges!H74="C","C",IF(Badges!H74="P","P",""))</f>
        <v/>
      </c>
      <c r="E16" s="255"/>
      <c r="F16" s="256" t="str">
        <f>Badges!C20</f>
        <v xml:space="preserve">Take photos of a group </v>
      </c>
      <c r="G16" s="258" t="str">
        <f>IF(Badges!H20="A","A"," ")</f>
        <v xml:space="preserve"> </v>
      </c>
      <c r="I16" s="255"/>
      <c r="J16" s="256" t="str">
        <f>Badges!C77</f>
        <v>Interview a caterer, event planner, chef</v>
      </c>
      <c r="K16" s="258" t="str">
        <f>IF(Badges!H77="A","A"," ")</f>
        <v xml:space="preserve"> </v>
      </c>
      <c r="M16" s="255"/>
      <c r="N16" s="256" t="str">
        <f>Badges!C146</f>
        <v>Visit water in its natural state</v>
      </c>
      <c r="O16" s="258" t="str">
        <f>IF(Badges!H146="A","A"," ")</f>
        <v xml:space="preserve"> </v>
      </c>
      <c r="Q16" s="489" t="str">
        <f>'Age-Level'!C34</f>
        <v>Thinking Day (Year 2)</v>
      </c>
      <c r="R16" s="490"/>
      <c r="S16" s="260" t="str">
        <f>IF('Age-Level'!H34="A","A","")</f>
        <v/>
      </c>
    </row>
    <row r="17" spans="1:19" x14ac:dyDescent="0.2">
      <c r="A17" s="508" t="str">
        <f>Summary!A7</f>
        <v>Dinner Party</v>
      </c>
      <c r="B17" s="509"/>
      <c r="C17" s="260" t="str">
        <f>IF(Badges!H97="C","C",IF(Badges!H97="P","P",""))</f>
        <v/>
      </c>
      <c r="E17" s="255"/>
      <c r="F17" s="256" t="str">
        <f>Badges!C21</f>
        <v>Take photos of faces in motion</v>
      </c>
      <c r="G17" s="258" t="str">
        <f>IF(Badges!H21="A","A"," ")</f>
        <v xml:space="preserve"> </v>
      </c>
      <c r="I17" s="255"/>
      <c r="J17" s="256" t="str">
        <f>Badges!C78</f>
        <v>Collect recipes from cooking shows</v>
      </c>
      <c r="K17" s="258" t="str">
        <f>IF(Badges!H78="A","A"," ")</f>
        <v xml:space="preserve"> </v>
      </c>
      <c r="M17" s="255"/>
      <c r="N17" s="256" t="str">
        <f>Badges!C147</f>
        <v>Try a new water skill</v>
      </c>
      <c r="O17" s="258" t="str">
        <f>IF(Badges!H147="A","A"," ")</f>
        <v xml:space="preserve"> </v>
      </c>
      <c r="Q17" s="489" t="str">
        <f>'Age-Level'!C36</f>
        <v>Global Action Award</v>
      </c>
      <c r="R17" s="490"/>
      <c r="S17" s="260" t="str">
        <f>IF('Age-Level'!H36="A","A","")</f>
        <v/>
      </c>
    </row>
    <row r="18" spans="1:19" x14ac:dyDescent="0.2">
      <c r="A18" s="508" t="str">
        <f>Summary!A8</f>
        <v>Ambassador First Aid</v>
      </c>
      <c r="B18" s="509"/>
      <c r="C18" s="260" t="str">
        <f>IF(Badges!H120="C","C",IF(Badges!H120="P","P",""))</f>
        <v/>
      </c>
      <c r="E18" s="255"/>
      <c r="F18" s="256" t="str">
        <f>Badges!C22</f>
        <v>Take photos of objects in motion</v>
      </c>
      <c r="G18" s="258" t="str">
        <f>IF(Badges!H22="A","A"," ")</f>
        <v xml:space="preserve"> </v>
      </c>
      <c r="I18" s="255"/>
      <c r="J18" s="256" t="str">
        <f>Badges!C79</f>
        <v>Build a men around your favorite</v>
      </c>
      <c r="K18" s="258" t="str">
        <f>IF(Badges!H79="A","A"," ")</f>
        <v xml:space="preserve"> </v>
      </c>
      <c r="M18" s="255"/>
      <c r="N18" s="256" t="str">
        <f>Badges!C148</f>
        <v>Enjoy a water activity you already know</v>
      </c>
      <c r="O18" s="258" t="str">
        <f>IF(Badges!H148="A","A"," ")</f>
        <v xml:space="preserve"> </v>
      </c>
      <c r="Q18" s="489" t="str">
        <f>'Age-Level'!C38</f>
        <v>International Friendship Recognition</v>
      </c>
      <c r="R18" s="490"/>
      <c r="S18" s="260" t="str">
        <f>IF('Age-Level'!H38="A","A","")</f>
        <v/>
      </c>
    </row>
    <row r="19" spans="1:19" x14ac:dyDescent="0.2">
      <c r="A19" s="508" t="str">
        <f>Summary!A9</f>
        <v>Ambassador Girl Scout Way</v>
      </c>
      <c r="B19" s="509"/>
      <c r="C19" s="260" t="str">
        <f>IF(Badges!H143="C","C",IF(Badges!H143="P","P",""))</f>
        <v/>
      </c>
      <c r="E19" s="255">
        <v>5</v>
      </c>
      <c r="F19" s="256" t="str">
        <f>Badges!C23</f>
        <v>Tell a story with photography</v>
      </c>
      <c r="G19" s="257"/>
      <c r="I19" s="255">
        <v>2</v>
      </c>
      <c r="J19" s="256" t="str">
        <f>Badges!C80</f>
        <v>Make a budget and shopping list</v>
      </c>
      <c r="K19" s="257"/>
      <c r="M19" s="255">
        <v>2</v>
      </c>
      <c r="N19" s="256" t="str">
        <f>Badges!C149</f>
        <v>Celebrate water art-and create your own</v>
      </c>
      <c r="O19" s="257"/>
      <c r="Q19" s="489" t="str">
        <f>'Age-Level'!C40</f>
        <v>Investiture</v>
      </c>
      <c r="R19" s="490"/>
      <c r="S19" s="260" t="str">
        <f>IF('Age-Level'!H40="A","A","")</f>
        <v/>
      </c>
    </row>
    <row r="20" spans="1:19" x14ac:dyDescent="0.2">
      <c r="A20" s="525" t="str">
        <f>Summary!A10</f>
        <v>Water</v>
      </c>
      <c r="B20" s="526"/>
      <c r="C20" s="261" t="str">
        <f>IF(Badges!H166="C","C",IF(Badges!H166="P","P",""))</f>
        <v/>
      </c>
      <c r="E20" s="255"/>
      <c r="F20" s="256" t="str">
        <f>Badges!C24</f>
        <v>Stage a photo exhibit</v>
      </c>
      <c r="G20" s="258" t="str">
        <f>IF(Badges!H24="A","A"," ")</f>
        <v xml:space="preserve"> </v>
      </c>
      <c r="I20" s="255"/>
      <c r="J20" s="256" t="str">
        <f>Badges!C81</f>
        <v>Camparison shop</v>
      </c>
      <c r="K20" s="258" t="str">
        <f>IF(Badges!H81="A","A"," ")</f>
        <v xml:space="preserve"> </v>
      </c>
      <c r="M20" s="255"/>
      <c r="N20" s="256" t="str">
        <f>Badges!C150</f>
        <v>Delve into water literature</v>
      </c>
      <c r="O20" s="258" t="str">
        <f>IF(Badges!H150="A","A"," ")</f>
        <v xml:space="preserve"> </v>
      </c>
      <c r="Q20" s="489" t="str">
        <f>'Age-Level'!C41</f>
        <v>Rededication (1st year)</v>
      </c>
      <c r="R20" s="490"/>
      <c r="S20" s="270" t="str">
        <f>IF('Age-Level'!H41="C","C","")</f>
        <v/>
      </c>
    </row>
    <row r="21" spans="1:19" x14ac:dyDescent="0.2">
      <c r="A21" s="518" t="str">
        <f>Summary!A11</f>
        <v>Financial Literacy</v>
      </c>
      <c r="B21" s="518"/>
      <c r="C21" s="518"/>
      <c r="E21" s="255"/>
      <c r="F21" s="256" t="str">
        <f>Badges!C25</f>
        <v>Make a digital slide show</v>
      </c>
      <c r="G21" s="258" t="str">
        <f>IF(Badges!H25="A","A"," ")</f>
        <v xml:space="preserve"> </v>
      </c>
      <c r="I21" s="255"/>
      <c r="J21" s="256" t="str">
        <f>Badges!C82</f>
        <v>Consult with a professional chef</v>
      </c>
      <c r="K21" s="258" t="str">
        <f>IF(Badges!H82="A","A"," ")</f>
        <v xml:space="preserve"> </v>
      </c>
      <c r="M21" s="255"/>
      <c r="N21" s="256" t="str">
        <f>Badges!C151</f>
        <v xml:space="preserve">Enjoy an exhibit or event that features </v>
      </c>
      <c r="O21" s="258" t="str">
        <f>IF(Badges!H151="A","A"," ")</f>
        <v xml:space="preserve"> </v>
      </c>
      <c r="Q21" s="489" t="str">
        <f>'Age-Level'!C42</f>
        <v>Rededication (2nd year)</v>
      </c>
      <c r="R21" s="490"/>
      <c r="S21" s="270" t="str">
        <f>IF('Age-Level'!H42="C","C","")</f>
        <v/>
      </c>
    </row>
    <row r="22" spans="1:19" x14ac:dyDescent="0.2">
      <c r="A22" s="519" t="str">
        <f>Summary!A12</f>
        <v>On My Own</v>
      </c>
      <c r="B22" s="520"/>
      <c r="C22" s="259" t="str">
        <f>IF(Badges!H190="C","C",IF(Badges!H190="P","P",""))</f>
        <v/>
      </c>
      <c r="E22" s="255"/>
      <c r="F22" s="256" t="str">
        <f>Badges!C26</f>
        <v>Create a photo album or scrapbook</v>
      </c>
      <c r="G22" s="258" t="str">
        <f>IF(Badges!H26="A","A"," ")</f>
        <v xml:space="preserve"> </v>
      </c>
      <c r="I22" s="255"/>
      <c r="J22" s="256" t="str">
        <f>Badges!C83</f>
        <v>Learn about alternative ways to shop</v>
      </c>
      <c r="K22" s="258" t="str">
        <f>IF(Badges!H83="A","A"," ")</f>
        <v xml:space="preserve"> </v>
      </c>
      <c r="M22" s="255"/>
      <c r="N22" s="256" t="str">
        <f>Badges!C152</f>
        <v>Create your own water composition</v>
      </c>
      <c r="O22" s="258" t="str">
        <f>IF(Badges!H152="A","A"," ")</f>
        <v xml:space="preserve"> </v>
      </c>
      <c r="Q22" s="357" t="str">
        <f>'Age-Level'!B43</f>
        <v>My Promise, My Faith (Year 1)</v>
      </c>
      <c r="R22" s="358"/>
      <c r="S22" s="270"/>
    </row>
    <row r="23" spans="1:19" x14ac:dyDescent="0.2">
      <c r="A23" s="508" t="str">
        <f>Summary!A13</f>
        <v>Good Credit</v>
      </c>
      <c r="B23" s="509"/>
      <c r="C23" s="259" t="str">
        <f>IF(Badges!H213="C","C",IF(Badges!H213="P","P",""))</f>
        <v/>
      </c>
      <c r="E23" s="510" t="str">
        <f>Badges!B29</f>
        <v>Coaching</v>
      </c>
      <c r="F23" s="510"/>
      <c r="G23" s="510"/>
      <c r="I23" s="255">
        <v>3</v>
      </c>
      <c r="J23" s="256" t="str">
        <f>Badges!C84</f>
        <v>Practice timing your courses</v>
      </c>
      <c r="K23" s="257"/>
      <c r="M23" s="255">
        <v>3</v>
      </c>
      <c r="N23" s="256" t="str">
        <f>Badges!C153</f>
        <v>Find out about water issues</v>
      </c>
      <c r="O23" s="257"/>
      <c r="Q23" s="276">
        <v>1</v>
      </c>
      <c r="R23" s="359" t="str">
        <f>'Age-Level'!C44</f>
        <v>Choose one line from the Law</v>
      </c>
      <c r="S23" s="270" t="str">
        <f>IF('Age-Level'!H44="A","A","")</f>
        <v/>
      </c>
    </row>
    <row r="24" spans="1:19" x14ac:dyDescent="0.2">
      <c r="A24" s="505" t="str">
        <f>Summary!A14</f>
        <v>Cookie Business</v>
      </c>
      <c r="B24" s="506"/>
      <c r="C24" s="507"/>
      <c r="D24" s="251"/>
      <c r="E24" s="255">
        <v>1</v>
      </c>
      <c r="F24" s="256" t="str">
        <f>Badges!C30</f>
        <v>Begin to outline your coaching strategy</v>
      </c>
      <c r="G24" s="257"/>
      <c r="I24" s="255"/>
      <c r="J24" s="256" t="str">
        <f>Badges!C85</f>
        <v>Get tips fromo food professionals</v>
      </c>
      <c r="K24" s="258" t="str">
        <f>IF(Badges!H85="A","A"," ")</f>
        <v xml:space="preserve"> </v>
      </c>
      <c r="M24" s="255"/>
      <c r="N24" s="256" t="str">
        <f>Badges!C154</f>
        <v>Visit a water facility and explore its</v>
      </c>
      <c r="O24" s="258" t="str">
        <f>IF(Badges!H154="A","A"," ")</f>
        <v xml:space="preserve"> </v>
      </c>
      <c r="Q24" s="275">
        <v>2</v>
      </c>
      <c r="R24" s="359" t="str">
        <f>'Age-Level'!C45</f>
        <v>Find a woman in your community</v>
      </c>
      <c r="S24" s="270" t="str">
        <f>IF('Age-Level'!H45="A","A","")</f>
        <v/>
      </c>
    </row>
    <row r="25" spans="1:19" x14ac:dyDescent="0.2">
      <c r="A25" s="508" t="str">
        <f>Summary!A15</f>
        <v>Research and Development</v>
      </c>
      <c r="B25" s="509"/>
      <c r="C25" s="260" t="str">
        <f>IF(Badges!H227="C","C",IF(Badges!H227="P","P",""))</f>
        <v/>
      </c>
      <c r="E25" s="255"/>
      <c r="F25" s="256" t="str">
        <f>Badges!C31</f>
        <v>Talk to a great coach</v>
      </c>
      <c r="G25" s="258" t="str">
        <f>IF(Badges!H31="A","A"," ")</f>
        <v xml:space="preserve"> </v>
      </c>
      <c r="I25" s="255"/>
      <c r="J25" s="256" t="str">
        <f>Badges!C86</f>
        <v>Make a menu timeline</v>
      </c>
      <c r="K25" s="258" t="str">
        <f>IF(Badges!H86="A","A"," ")</f>
        <v xml:space="preserve"> </v>
      </c>
      <c r="M25" s="255"/>
      <c r="N25" s="256" t="str">
        <f>Badges!C155</f>
        <v>Investigate endangered marine life</v>
      </c>
      <c r="O25" s="258" t="str">
        <f>IF(Badges!H155="A","A"," ")</f>
        <v xml:space="preserve"> </v>
      </c>
      <c r="Q25" s="275">
        <v>3</v>
      </c>
      <c r="R25" s="359" t="str">
        <f>'Age-Level'!C46</f>
        <v>Gather three inspirational quotes</v>
      </c>
      <c r="S25" s="270" t="str">
        <f>IF('Age-Level'!H46="A","A","")</f>
        <v/>
      </c>
    </row>
    <row r="26" spans="1:19" x14ac:dyDescent="0.2">
      <c r="A26" s="508" t="str">
        <f>Summary!A16</f>
        <v>P &amp; L</v>
      </c>
      <c r="B26" s="509"/>
      <c r="C26" s="260" t="str">
        <f>IF(Badges!H240="C","C",IF(Badges!H240="P","P",""))</f>
        <v/>
      </c>
      <c r="E26" s="255"/>
      <c r="F26" s="256" t="str">
        <f>Badges!C32</f>
        <v>Watch three sports documentaries</v>
      </c>
      <c r="G26" s="258" t="str">
        <f>IF(Badges!H32="A","A"," ")</f>
        <v xml:space="preserve"> </v>
      </c>
      <c r="I26" s="255"/>
      <c r="J26" s="256" t="str">
        <f>Badges!C87</f>
        <v>Prepare a test meal for family or friends</v>
      </c>
      <c r="K26" s="258" t="str">
        <f>IF(Badges!H87="A","A"," ")</f>
        <v xml:space="preserve"> </v>
      </c>
      <c r="M26" s="255"/>
      <c r="N26" s="256" t="str">
        <f>Badges!C156</f>
        <v>Investigate water as a hazard</v>
      </c>
      <c r="O26" s="258" t="str">
        <f>IF(Badges!H156="A","A"," ")</f>
        <v xml:space="preserve"> </v>
      </c>
      <c r="Q26" s="275">
        <v>4</v>
      </c>
      <c r="R26" s="359" t="str">
        <f>'Age-Level'!C47</f>
        <v>Make something to remind you</v>
      </c>
      <c r="S26" s="270" t="str">
        <f>IF('Age-Level'!H47="A","A","")</f>
        <v/>
      </c>
    </row>
    <row r="27" spans="1:19" x14ac:dyDescent="0.2">
      <c r="A27" s="361"/>
      <c r="B27" s="361"/>
      <c r="C27" s="274"/>
      <c r="E27" s="255"/>
      <c r="F27" s="256" t="str">
        <f>Badges!C33</f>
        <v>Attend a coaching clinic or seminar</v>
      </c>
      <c r="G27" s="258" t="str">
        <f>IF(Badges!H33="A","A"," ")</f>
        <v xml:space="preserve"> </v>
      </c>
      <c r="I27" s="255">
        <v>4</v>
      </c>
      <c r="J27" s="256" t="str">
        <f>Badges!C88</f>
        <v>Explore imaginative ways to present food</v>
      </c>
      <c r="K27" s="257"/>
      <c r="M27" s="255">
        <v>4</v>
      </c>
      <c r="N27" s="256" t="str">
        <f>Badges!C157</f>
        <v>Explore water solutions</v>
      </c>
      <c r="O27" s="257"/>
      <c r="Q27" s="275">
        <v>5</v>
      </c>
      <c r="R27" s="359" t="str">
        <f>'Age-Level'!C48</f>
        <v xml:space="preserve">Make a commitment to live what </v>
      </c>
      <c r="S27" s="270" t="str">
        <f>IF('Age-Level'!H48="A","A","")</f>
        <v/>
      </c>
    </row>
    <row r="28" spans="1:19" x14ac:dyDescent="0.2">
      <c r="A28" s="502" t="s">
        <v>89</v>
      </c>
      <c r="B28" s="502"/>
      <c r="C28" s="502"/>
      <c r="E28" s="255">
        <v>2</v>
      </c>
      <c r="F28" s="256" t="str">
        <f>Badges!C34</f>
        <v>Conduct a first assessment</v>
      </c>
      <c r="G28" s="257"/>
      <c r="I28" s="255"/>
      <c r="J28" s="256" t="str">
        <f>Badges!C89</f>
        <v>Expreiment with garnishes</v>
      </c>
      <c r="K28" s="258" t="str">
        <f>IF(Badges!H89="A","A"," ")</f>
        <v xml:space="preserve"> </v>
      </c>
      <c r="M28" s="255"/>
      <c r="N28" s="256" t="str">
        <f>Badges!C158</f>
        <v>Interview a water scientist</v>
      </c>
      <c r="O28" s="258" t="str">
        <f>IF(Badges!H158="A","A"," ")</f>
        <v xml:space="preserve"> </v>
      </c>
      <c r="Q28" s="489" t="str">
        <f>'Age-Level'!B50</f>
        <v>My Promise, My Faith (Year 2)</v>
      </c>
      <c r="R28" s="513"/>
      <c r="S28" s="270"/>
    </row>
    <row r="29" spans="1:19" x14ac:dyDescent="0.2">
      <c r="B29" s="521" t="str">
        <f>Journey!B5</f>
        <v>It's Your World -- Change It!</v>
      </c>
      <c r="C29" s="522"/>
      <c r="E29" s="255"/>
      <c r="F29" s="256" t="str">
        <f>Badges!C35</f>
        <v>Prepare individual questionaires</v>
      </c>
      <c r="G29" s="258" t="str">
        <f>IF(Badges!H35="A","A"," ")</f>
        <v xml:space="preserve"> </v>
      </c>
      <c r="I29" s="255"/>
      <c r="J29" s="256" t="str">
        <f>Badges!C90</f>
        <v>Present food in interesting shapes</v>
      </c>
      <c r="K29" s="258" t="str">
        <f>IF(Badges!H90="A","A"," ")</f>
        <v xml:space="preserve"> </v>
      </c>
      <c r="M29" s="255"/>
      <c r="N29" s="256" t="str">
        <f>Badges!C159</f>
        <v>Explore the world of hydroelectricity</v>
      </c>
      <c r="O29" s="258" t="str">
        <f>IF(Badges!H159="A","A"," ")</f>
        <v xml:space="preserve"> </v>
      </c>
      <c r="Q29" s="276">
        <v>1</v>
      </c>
      <c r="R29" s="359" t="str">
        <f>'Age-Level'!C51</f>
        <v>Choose one line from the Law</v>
      </c>
      <c r="S29" s="270" t="str">
        <f>IF('Age-Level'!H51="A","A","")</f>
        <v/>
      </c>
    </row>
    <row r="30" spans="1:19" x14ac:dyDescent="0.2">
      <c r="B30" s="495" t="str">
        <f>Journey!C7</f>
        <v>The Girl Scout Advocate Award</v>
      </c>
      <c r="C30" s="496"/>
      <c r="E30" s="255"/>
      <c r="F30" s="256" t="str">
        <f>Badges!C36</f>
        <v>Host an initial session</v>
      </c>
      <c r="G30" s="258" t="str">
        <f>IF(Badges!H36="A","A"," ")</f>
        <v xml:space="preserve"> </v>
      </c>
      <c r="I30" s="255"/>
      <c r="J30" s="256" t="str">
        <f>Badges!C91</f>
        <v>Use serving ware in unusual ways</v>
      </c>
      <c r="K30" s="258" t="str">
        <f>IF(Badges!H91="A","A"," ")</f>
        <v xml:space="preserve"> </v>
      </c>
      <c r="M30" s="255"/>
      <c r="N30" s="256" t="str">
        <f>Badges!C160</f>
        <v>Design your own water innovation</v>
      </c>
      <c r="O30" s="258" t="str">
        <f>IF(Badges!H160="A","A"," ")</f>
        <v xml:space="preserve"> </v>
      </c>
      <c r="Q30" s="275">
        <v>2</v>
      </c>
      <c r="R30" s="359" t="str">
        <f>'Age-Level'!C52</f>
        <v>Find a woman in your community</v>
      </c>
      <c r="S30" s="270" t="str">
        <f>IF('Age-Level'!H52="A","A","")</f>
        <v/>
      </c>
    </row>
    <row r="31" spans="1:19" x14ac:dyDescent="0.2">
      <c r="B31" s="264">
        <f>Journey!H8</f>
        <v>0</v>
      </c>
      <c r="C31" s="260" t="str">
        <f>IF(Journey!I8="C","C",IF(Journey!I8="P","P",""))</f>
        <v/>
      </c>
      <c r="E31" s="255"/>
      <c r="F31" s="256" t="str">
        <f>Badges!C37</f>
        <v>Prepare a goal chart together</v>
      </c>
      <c r="G31" s="258" t="str">
        <f>IF(Badges!H37="A","A"," ")</f>
        <v xml:space="preserve"> </v>
      </c>
      <c r="I31" s="255">
        <v>5</v>
      </c>
      <c r="J31" s="256" t="str">
        <f>Badges!C92</f>
        <v>Host your party</v>
      </c>
      <c r="K31" s="257"/>
      <c r="M31" s="255">
        <v>5</v>
      </c>
      <c r="N31" s="256" t="str">
        <f>Badges!C161</f>
        <v>Educate and insipire others with a splash</v>
      </c>
      <c r="O31" s="257"/>
      <c r="Q31" s="275">
        <v>3</v>
      </c>
      <c r="R31" s="359" t="str">
        <f>'Age-Level'!C53</f>
        <v>Gather three inspirational quotes</v>
      </c>
      <c r="S31" s="270" t="str">
        <f>IF('Age-Level'!H53="A","A","")</f>
        <v/>
      </c>
    </row>
    <row r="32" spans="1:19" x14ac:dyDescent="0.2">
      <c r="B32" s="264">
        <f>Journey!H9</f>
        <v>0</v>
      </c>
      <c r="C32" s="260" t="str">
        <f>IF(Journey!I9="C","C",IF(Journey!I9="P","P",""))</f>
        <v/>
      </c>
      <c r="E32" s="354" t="str">
        <f>Badges!B29</f>
        <v>Coaching</v>
      </c>
      <c r="F32" s="355"/>
      <c r="G32" s="355"/>
      <c r="I32" s="255"/>
      <c r="J32" s="256" t="str">
        <f>Badges!C93</f>
        <v>Decorate according to your menu theme</v>
      </c>
      <c r="K32" s="258" t="str">
        <f>IF(Badges!H93="A","A"," ")</f>
        <v xml:space="preserve"> </v>
      </c>
      <c r="M32" s="255"/>
      <c r="N32" s="256" t="str">
        <f>Badges!C162</f>
        <v>Celebrate water with younger Girl Scouts</v>
      </c>
      <c r="O32" s="258" t="str">
        <f>IF(Badges!H162="A","A"," ")</f>
        <v xml:space="preserve"> </v>
      </c>
      <c r="Q32" s="275">
        <v>4</v>
      </c>
      <c r="R32" s="359" t="str">
        <f>'Age-Level'!C54</f>
        <v>Make something to remind you</v>
      </c>
      <c r="S32" s="270" t="str">
        <f>IF('Age-Level'!H54="A","A","")</f>
        <v/>
      </c>
    </row>
    <row r="33" spans="1:19" x14ac:dyDescent="0.2">
      <c r="B33" s="264">
        <f>Journey!H10</f>
        <v>0</v>
      </c>
      <c r="C33" s="260" t="str">
        <f>IF(Journey!I10="C","C",IF(Journey!I10="P","P",""))</f>
        <v/>
      </c>
      <c r="E33" s="255">
        <v>3</v>
      </c>
      <c r="F33" s="256" t="str">
        <f>Badges!C38</f>
        <v>Design your coaching plan</v>
      </c>
      <c r="G33" s="257"/>
      <c r="I33" s="255"/>
      <c r="J33" s="256" t="str">
        <f>Badges!C94</f>
        <v>Celebrate a special occasion</v>
      </c>
      <c r="K33" s="258" t="str">
        <f>IF(Badges!H94="A","A"," ")</f>
        <v xml:space="preserve"> </v>
      </c>
      <c r="M33" s="255"/>
      <c r="N33" s="256" t="str">
        <f>Badges!C163</f>
        <v>Share a water issue that matters to you</v>
      </c>
      <c r="O33" s="258" t="str">
        <f>IF(Badges!H163="A","A"," ")</f>
        <v xml:space="preserve"> </v>
      </c>
      <c r="Q33" s="275">
        <v>5</v>
      </c>
      <c r="R33" s="359" t="str">
        <f>'Age-Level'!C55</f>
        <v xml:space="preserve">Make a commitment to live what </v>
      </c>
      <c r="S33" s="379" t="str">
        <f>IF('Age-Level'!H55="A","A","")</f>
        <v/>
      </c>
    </row>
    <row r="34" spans="1:19" x14ac:dyDescent="0.2">
      <c r="A34" s="292"/>
      <c r="B34" s="491" t="str">
        <f>Journey!B14</f>
        <v>JUSTICE</v>
      </c>
      <c r="C34" s="492"/>
      <c r="E34" s="255"/>
      <c r="F34" s="256" t="str">
        <f>Badges!C39</f>
        <v xml:space="preserve">Design a special warm-up </v>
      </c>
      <c r="G34" s="258" t="str">
        <f>IF(Badges!H39="A","A"," ")</f>
        <v xml:space="preserve"> </v>
      </c>
      <c r="I34" s="255"/>
      <c r="J34" s="256" t="str">
        <f>Badges!C95</f>
        <v>Use food and fun to forge new friendships</v>
      </c>
      <c r="K34" s="258" t="str">
        <f>IF(Badges!H95="A","A"," ")</f>
        <v xml:space="preserve"> </v>
      </c>
      <c r="M34" s="255"/>
      <c r="N34" s="256" t="str">
        <f>Badges!C164</f>
        <v>Guide a group to a water place</v>
      </c>
      <c r="O34" s="258" t="str">
        <f>IF(Badges!H164="A","A"," ")</f>
        <v xml:space="preserve"> </v>
      </c>
      <c r="Q34" s="489" t="str">
        <f>'Age-Level'!B57</f>
        <v>Safety Award</v>
      </c>
      <c r="R34" s="490"/>
      <c r="S34" s="379"/>
    </row>
    <row r="35" spans="1:19" x14ac:dyDescent="0.2">
      <c r="A35" s="292"/>
      <c r="B35" s="497" t="str">
        <f>Journey!C15</f>
        <v>Sage Award</v>
      </c>
      <c r="C35" s="498"/>
      <c r="E35" s="255"/>
      <c r="F35" s="256" t="str">
        <f>Badges!C40</f>
        <v>Research and choose</v>
      </c>
      <c r="G35" s="258" t="str">
        <f>IF(Badges!H40="A","A"," ")</f>
        <v xml:space="preserve"> </v>
      </c>
      <c r="I35" s="354" t="str">
        <f>Badges!B98</f>
        <v>Ambassador First Aid</v>
      </c>
      <c r="J35" s="355"/>
      <c r="K35" s="355"/>
      <c r="M35" s="354" t="str">
        <f>Badges!B168</f>
        <v>On My Own</v>
      </c>
      <c r="N35" s="355"/>
      <c r="O35" s="355"/>
      <c r="Q35" s="276">
        <v>1</v>
      </c>
      <c r="R35" s="359" t="str">
        <f>'Age-Level'!C58</f>
        <v>Learn how to make a room safe for a</v>
      </c>
      <c r="S35" s="270" t="str">
        <f>IF('Age-Level'!H58="A","A","")</f>
        <v/>
      </c>
    </row>
    <row r="36" spans="1:19" ht="12.75" customHeight="1" x14ac:dyDescent="0.2">
      <c r="A36" s="292"/>
      <c r="B36" s="264">
        <f>Journey!H16</f>
        <v>0</v>
      </c>
      <c r="C36" s="260" t="str">
        <f>IF(Journey!I16="C","C",IF(Journey!I16="P","P",""))</f>
        <v/>
      </c>
      <c r="E36" s="255"/>
      <c r="F36" s="256" t="str">
        <f>Badges!C41</f>
        <v>Open and close each session</v>
      </c>
      <c r="G36" s="258" t="str">
        <f>IF(Badges!H41="A","A"," ")</f>
        <v xml:space="preserve"> </v>
      </c>
      <c r="I36" s="255">
        <v>1</v>
      </c>
      <c r="J36" s="256" t="str">
        <f>Badges!C99</f>
        <v>Learn how to deal with medical emergencies in the winderness</v>
      </c>
      <c r="K36" s="257"/>
      <c r="M36" s="255">
        <v>1</v>
      </c>
      <c r="N36" s="256" t="str">
        <f>Badges!C169</f>
        <v>Plan for where you'll live</v>
      </c>
      <c r="O36" s="257"/>
      <c r="Q36" s="275">
        <v>2</v>
      </c>
      <c r="R36" s="359" t="str">
        <f>'Age-Level'!C59</f>
        <v>Find out about water safety</v>
      </c>
      <c r="S36" s="270" t="str">
        <f>IF('Age-Level'!H59="A","A","")</f>
        <v/>
      </c>
    </row>
    <row r="37" spans="1:19" ht="12.75" customHeight="1" x14ac:dyDescent="0.2">
      <c r="A37" s="292"/>
      <c r="B37" s="264">
        <f>Journey!H17</f>
        <v>0</v>
      </c>
      <c r="C37" s="260" t="str">
        <f>IF(Journey!I17="C","C",IF(Journey!I17="P","P",""))</f>
        <v/>
      </c>
      <c r="E37" s="255">
        <v>4</v>
      </c>
      <c r="F37" s="256" t="str">
        <f>Badges!C42</f>
        <v>Put your plan in action</v>
      </c>
      <c r="G37" s="257"/>
      <c r="I37" s="255"/>
      <c r="J37" s="256" t="str">
        <f>Badges!C100</f>
        <v>Backcountry</v>
      </c>
      <c r="K37" s="258" t="str">
        <f>IF(Badges!H100="A","A"," ")</f>
        <v xml:space="preserve"> </v>
      </c>
      <c r="M37" s="255"/>
      <c r="N37" s="256" t="str">
        <f>Badges!C170</f>
        <v>Take a tour</v>
      </c>
      <c r="O37" s="258" t="str">
        <f>IF(Badges!H170="A","A"," ")</f>
        <v xml:space="preserve"> </v>
      </c>
      <c r="Q37" s="275">
        <v>3</v>
      </c>
      <c r="R37" s="359" t="str">
        <f>'Age-Level'!C60</f>
        <v>Teach a Daisy or Brownie what to do if</v>
      </c>
      <c r="S37" s="270" t="str">
        <f>IF('Age-Level'!H60="A","A","")</f>
        <v/>
      </c>
    </row>
    <row r="38" spans="1:19" x14ac:dyDescent="0.2">
      <c r="A38" s="292"/>
      <c r="B38" s="264">
        <f>Journey!H18</f>
        <v>0</v>
      </c>
      <c r="C38" s="260" t="str">
        <f>IF(Journey!I18="C","C",IF(Journey!I18="P","P",""))</f>
        <v/>
      </c>
      <c r="E38" s="255"/>
      <c r="F38" s="256" t="str">
        <f>Badges!C43</f>
        <v>Add a morale-boosting time-out</v>
      </c>
      <c r="G38" s="258" t="str">
        <f>IF(Badges!H43="A","A"," ")</f>
        <v xml:space="preserve"> </v>
      </c>
      <c r="I38" s="255"/>
      <c r="J38" s="256" t="str">
        <f>Badges!C101</f>
        <v>Open water</v>
      </c>
      <c r="K38" s="258" t="str">
        <f>IF(Badges!H101="A","A"," ")</f>
        <v xml:space="preserve"> </v>
      </c>
      <c r="M38" s="255"/>
      <c r="N38" s="256" t="str">
        <f>Badges!C171</f>
        <v>Interview a new tenant or homeowner</v>
      </c>
      <c r="O38" s="258" t="str">
        <f>IF(Badges!H171="A","A"," ")</f>
        <v xml:space="preserve"> </v>
      </c>
      <c r="Q38" s="275">
        <v>4</v>
      </c>
      <c r="R38" s="359" t="str">
        <f>'Age-Level'!C61</f>
        <v>With your family, make sure you have</v>
      </c>
      <c r="S38" s="270" t="str">
        <f>IF('Age-Level'!H61="A","A","")</f>
        <v/>
      </c>
    </row>
    <row r="39" spans="1:19" x14ac:dyDescent="0.2">
      <c r="A39" s="292"/>
      <c r="B39" s="264">
        <f>Journey!H19</f>
        <v>0</v>
      </c>
      <c r="C39" s="260" t="str">
        <f>IF(Journey!I19="C","C",IF(Journey!I19="P","P",""))</f>
        <v/>
      </c>
      <c r="E39" s="255"/>
      <c r="F39" s="256" t="str">
        <f>Badges!C44</f>
        <v>Ask your players to coach you!</v>
      </c>
      <c r="G39" s="258" t="str">
        <f>IF(Badges!H44="A","A"," ")</f>
        <v xml:space="preserve"> </v>
      </c>
      <c r="I39" s="255"/>
      <c r="J39" s="256" t="str">
        <f>Badges!C102</f>
        <v>Mountains</v>
      </c>
      <c r="K39" s="258" t="str">
        <f>IF(Badges!H102="A","A"," ")</f>
        <v xml:space="preserve"> </v>
      </c>
      <c r="M39" s="255"/>
      <c r="N39" s="256" t="str">
        <f>Badges!C172</f>
        <v>Be chart smart</v>
      </c>
      <c r="O39" s="258" t="str">
        <f>IF(Badges!H172="A","A"," ")</f>
        <v xml:space="preserve"> </v>
      </c>
      <c r="Q39" s="275">
        <v>5</v>
      </c>
      <c r="R39" s="359" t="str">
        <f>'Age-Level'!C62</f>
        <v>Discuss bullying with your Girl Scout</v>
      </c>
      <c r="S39" s="270" t="str">
        <f>IF('Age-Level'!H62="A","A","")</f>
        <v/>
      </c>
    </row>
    <row r="40" spans="1:19" x14ac:dyDescent="0.2">
      <c r="A40" s="292"/>
      <c r="B40" s="264">
        <f>Journey!H20</f>
        <v>0</v>
      </c>
      <c r="C40" s="260" t="str">
        <f>IF(Journey!I20="C","C",IF(Journey!I20="P","P",""))</f>
        <v/>
      </c>
      <c r="E40" s="255"/>
      <c r="F40" s="256" t="str">
        <f>Badges!C45</f>
        <v xml:space="preserve">Bring in another coah to watch </v>
      </c>
      <c r="G40" s="258" t="str">
        <f>IF(Badges!H45="A","A"," ")</f>
        <v xml:space="preserve"> </v>
      </c>
      <c r="I40" s="255">
        <v>2</v>
      </c>
      <c r="J40" s="256" t="str">
        <f>Badges!C103</f>
        <v>Research careers that save lives in extreme conditions</v>
      </c>
      <c r="K40" s="257"/>
      <c r="M40" s="255">
        <v>2</v>
      </c>
      <c r="N40" s="256" t="str">
        <f>Badges!C173</f>
        <v>Plan for your daily needs</v>
      </c>
      <c r="O40" s="257"/>
    </row>
    <row r="41" spans="1:19" x14ac:dyDescent="0.2">
      <c r="A41" s="292"/>
      <c r="B41" s="264">
        <f>Journey!H21</f>
        <v>0</v>
      </c>
      <c r="C41" s="260" t="str">
        <f>IF(Journey!I21="C","C",IF(Journey!I21="P","P",""))</f>
        <v/>
      </c>
      <c r="E41" s="255">
        <v>5</v>
      </c>
      <c r="F41" s="256" t="str">
        <f>Badges!C46</f>
        <v>Attend the big event</v>
      </c>
      <c r="G41" s="257"/>
      <c r="I41" s="255"/>
      <c r="J41" s="256" t="str">
        <f>Badges!C104</f>
        <v>Wilderness rescue</v>
      </c>
      <c r="K41" s="258" t="str">
        <f>IF(Badges!H104="A","A"," ")</f>
        <v xml:space="preserve"> </v>
      </c>
      <c r="M41" s="255"/>
      <c r="N41" s="256" t="str">
        <f>Badges!C174</f>
        <v>Focus on your finances</v>
      </c>
      <c r="O41" s="258" t="str">
        <f>IF(Badges!H174="A","A"," ")</f>
        <v xml:space="preserve"> </v>
      </c>
    </row>
    <row r="42" spans="1:19" ht="12.75" customHeight="1" x14ac:dyDescent="0.2">
      <c r="A42" s="262"/>
      <c r="B42" s="493" t="str">
        <f>Journey!B25</f>
        <v>BLISS: Live it! Give It!</v>
      </c>
      <c r="C42" s="494"/>
      <c r="E42" s="255"/>
      <c r="F42" s="256" t="str">
        <f>Badges!C47</f>
        <v>Meet with your players for a relaxing</v>
      </c>
      <c r="G42" s="258" t="str">
        <f>IF(Badges!H47="A","A"," ")</f>
        <v xml:space="preserve"> </v>
      </c>
      <c r="I42" s="255"/>
      <c r="J42" s="256" t="str">
        <f>Badges!C105</f>
        <v>Disaster preparedness</v>
      </c>
      <c r="K42" s="258" t="str">
        <f>IF(Badges!H105="A","A"," ")</f>
        <v xml:space="preserve"> </v>
      </c>
      <c r="M42" s="255"/>
      <c r="N42" s="256" t="str">
        <f>Badges!C175</f>
        <v>Shop talk</v>
      </c>
      <c r="O42" s="258" t="str">
        <f>IF(Badges!H175="A","A"," ")</f>
        <v xml:space="preserve"> </v>
      </c>
      <c r="Q42" s="523"/>
      <c r="R42" s="523"/>
      <c r="S42" s="248"/>
    </row>
    <row r="43" spans="1:19" ht="12.75" customHeight="1" x14ac:dyDescent="0.2">
      <c r="B43" s="495" t="str">
        <f>Journey!C26</f>
        <v>Dream Maker Award</v>
      </c>
      <c r="C43" s="496"/>
      <c r="E43" s="255"/>
      <c r="F43" s="256" t="str">
        <f>Badges!C48</f>
        <v>Host a celebration</v>
      </c>
      <c r="G43" s="258" t="str">
        <f>IF(Badges!H48="A","A"," ")</f>
        <v xml:space="preserve"> </v>
      </c>
      <c r="I43" s="255"/>
      <c r="J43" s="256" t="str">
        <f>Badges!C106</f>
        <v>Military medicine</v>
      </c>
      <c r="K43" s="258" t="str">
        <f>IF(Badges!H106="A","A"," ")</f>
        <v xml:space="preserve"> </v>
      </c>
      <c r="M43" s="255"/>
      <c r="N43" s="256" t="str">
        <f>Badges!C176</f>
        <v>Audit request</v>
      </c>
      <c r="O43" s="258" t="str">
        <f>IF(Badges!H176="A","A"," ")</f>
        <v xml:space="preserve"> </v>
      </c>
      <c r="Q43" s="275"/>
      <c r="R43" s="275"/>
      <c r="S43" s="248"/>
    </row>
    <row r="44" spans="1:19" x14ac:dyDescent="0.2">
      <c r="B44" s="264">
        <f>Journey!H27</f>
        <v>0</v>
      </c>
      <c r="C44" s="260" t="str">
        <f>IF(Journey!I27="C","C",IF(Journey!I27="P","P",""))</f>
        <v/>
      </c>
      <c r="E44" s="255"/>
      <c r="F44" s="256" t="str">
        <f>Badges!C49</f>
        <v>Make a "trading card" for each athlete</v>
      </c>
      <c r="G44" s="258" t="str">
        <f>IF(Badges!H49="A","A"," ")</f>
        <v xml:space="preserve"> </v>
      </c>
      <c r="I44" s="255">
        <v>3</v>
      </c>
      <c r="J44" s="256" t="str">
        <f>Badges!C107</f>
        <v>Find out how to care for a critically injured person</v>
      </c>
      <c r="K44" s="257"/>
      <c r="M44" s="255">
        <v>3</v>
      </c>
      <c r="N44" s="256" t="str">
        <f>Badges!C177</f>
        <v>Plan for having fun</v>
      </c>
      <c r="O44" s="257"/>
      <c r="Q44" s="275"/>
      <c r="R44" s="275"/>
      <c r="S44" s="248"/>
    </row>
    <row r="45" spans="1:19" x14ac:dyDescent="0.2">
      <c r="B45" s="264">
        <f>Journey!H28</f>
        <v>0</v>
      </c>
      <c r="C45" s="260" t="str">
        <f>IF(Journey!I28="C","C",IF(Journey!I28="P","P",""))</f>
        <v/>
      </c>
      <c r="E45" s="510" t="str">
        <f>Badges!B52</f>
        <v>Public Policy</v>
      </c>
      <c r="F45" s="510"/>
      <c r="G45" s="510"/>
      <c r="I45" s="255"/>
      <c r="J45" s="256" t="str">
        <f>Badges!C108</f>
        <v>Take a wilderness first aid course</v>
      </c>
      <c r="K45" s="258" t="str">
        <f>IF(Badges!H108="A","A"," ")</f>
        <v xml:space="preserve"> </v>
      </c>
      <c r="M45" s="255"/>
      <c r="N45" s="256" t="str">
        <f>Badges!C178</f>
        <v>Hooray for hobbies!</v>
      </c>
      <c r="O45" s="258" t="str">
        <f>IF(Badges!H178="A","A"," ")</f>
        <v xml:space="preserve"> </v>
      </c>
      <c r="Q45" s="275"/>
      <c r="R45" s="275"/>
      <c r="S45" s="248"/>
    </row>
    <row r="46" spans="1:19" x14ac:dyDescent="0.2">
      <c r="B46" s="264">
        <f>Journey!H29</f>
        <v>0</v>
      </c>
      <c r="C46" s="260" t="str">
        <f>IF(Journey!I29="C","C",IF(Journey!I29="P","P",""))</f>
        <v/>
      </c>
      <c r="E46" s="255">
        <v>1</v>
      </c>
      <c r="F46" s="256" t="str">
        <f>Badges!C53</f>
        <v>Find out how activitists advocate for change</v>
      </c>
      <c r="G46" s="257" t="s">
        <v>27</v>
      </c>
      <c r="I46" s="255"/>
      <c r="J46" s="256" t="str">
        <f>Badges!C109</f>
        <v>Interview a doctor, nurse, EMT, or first</v>
      </c>
      <c r="K46" s="258" t="str">
        <f>IF(Badges!H109="A","A"," ")</f>
        <v xml:space="preserve"> </v>
      </c>
      <c r="M46" s="255"/>
      <c r="N46" s="256" t="str">
        <f>Badges!C179</f>
        <v>Treat yourself</v>
      </c>
      <c r="O46" s="258" t="str">
        <f>IF(Badges!H179="A","A"," ")</f>
        <v xml:space="preserve"> </v>
      </c>
      <c r="Q46" s="275"/>
      <c r="R46" s="275"/>
      <c r="S46" s="248"/>
    </row>
    <row r="47" spans="1:19" x14ac:dyDescent="0.2">
      <c r="B47" s="264">
        <f>Journey!H30</f>
        <v>0</v>
      </c>
      <c r="C47" s="260" t="str">
        <f>IF(Journey!I30="C","C",IF(Journey!I30="P","P",""))</f>
        <v/>
      </c>
      <c r="E47" s="255"/>
      <c r="F47" s="256" t="str">
        <f>Badges!C54</f>
        <v>Interview an activist</v>
      </c>
      <c r="G47" s="258" t="str">
        <f>IF(Badges!H54="A","A"," ")</f>
        <v xml:space="preserve"> </v>
      </c>
      <c r="I47" s="255"/>
      <c r="J47" s="256" t="str">
        <f>Badges!C110</f>
        <v xml:space="preserve">Discover how to use what's on hand in </v>
      </c>
      <c r="K47" s="258" t="str">
        <f>IF(Badges!H110="A","A"," ")</f>
        <v xml:space="preserve"> </v>
      </c>
      <c r="M47" s="255"/>
      <c r="N47" s="256" t="str">
        <f>Badges!C180</f>
        <v>Class act</v>
      </c>
      <c r="O47" s="258" t="str">
        <f>IF(Badges!H180="A","A"," ")</f>
        <v xml:space="preserve"> </v>
      </c>
      <c r="Q47" s="275"/>
      <c r="R47" s="275"/>
      <c r="S47" s="248"/>
    </row>
    <row r="48" spans="1:19" x14ac:dyDescent="0.2">
      <c r="B48" s="272"/>
      <c r="C48" s="272"/>
      <c r="E48" s="255"/>
      <c r="F48" s="256" t="str">
        <f>Badges!C55</f>
        <v>Watch a documentary or movie</v>
      </c>
      <c r="G48" s="258" t="str">
        <f>IF(Badges!H55="A","A"," ")</f>
        <v xml:space="preserve"> </v>
      </c>
      <c r="I48" s="354" t="str">
        <f>Badges!B98</f>
        <v>Ambassador First Aid</v>
      </c>
      <c r="J48" s="355"/>
      <c r="K48" s="355"/>
      <c r="M48" s="255">
        <v>4</v>
      </c>
      <c r="N48" s="256" t="str">
        <f>Badges!C181</f>
        <v>Plan for the unexpected</v>
      </c>
      <c r="O48" s="257"/>
    </row>
    <row r="49" spans="1:19" x14ac:dyDescent="0.2">
      <c r="A49" s="502" t="s">
        <v>345</v>
      </c>
      <c r="B49" s="502"/>
      <c r="C49" s="502"/>
      <c r="E49" s="255"/>
      <c r="F49" s="256" t="str">
        <f>Badges!C56</f>
        <v xml:space="preserve">Read about women who change the </v>
      </c>
      <c r="G49" s="258" t="str">
        <f>IF(Badges!H56="A","A"," ")</f>
        <v xml:space="preserve"> </v>
      </c>
      <c r="I49" s="255">
        <v>4</v>
      </c>
      <c r="J49" s="256" t="str">
        <f>Badges!C111</f>
        <v>Know how to move an injured person</v>
      </c>
      <c r="K49" s="257"/>
      <c r="M49" s="255"/>
      <c r="N49" s="256" t="str">
        <f>Badges!C182</f>
        <v>Interview your network</v>
      </c>
      <c r="O49" s="258" t="str">
        <f>IF(Badges!H182="A","A"," ")</f>
        <v xml:space="preserve"> </v>
      </c>
    </row>
    <row r="50" spans="1:19" x14ac:dyDescent="0.2">
      <c r="A50" s="267"/>
      <c r="B50" s="360" t="str">
        <f>Bridging!B6</f>
        <v>Pass It On!</v>
      </c>
      <c r="C50" s="259" t="str">
        <f>IF(Bridging!H10="C","C",IF(Bridging!H10="P","P",""))</f>
        <v/>
      </c>
      <c r="E50" s="255">
        <v>2</v>
      </c>
      <c r="F50" s="256" t="str">
        <f>Badges!C57</f>
        <v>Engage as a global citizen</v>
      </c>
      <c r="G50" s="257"/>
      <c r="I50" s="255"/>
      <c r="J50" s="256" t="str">
        <f>Badges!C112</f>
        <v>Visit a medical school</v>
      </c>
      <c r="K50" s="258" t="str">
        <f>IF(Badges!H112="A","A"," ")</f>
        <v xml:space="preserve"> </v>
      </c>
      <c r="M50" s="255"/>
      <c r="N50" s="256" t="str">
        <f>Badges!C183</f>
        <v>Interview a Financial guru</v>
      </c>
      <c r="O50" s="258" t="str">
        <f>IF(Badges!H183="A","A"," ")</f>
        <v xml:space="preserve"> </v>
      </c>
    </row>
    <row r="51" spans="1:19" x14ac:dyDescent="0.2">
      <c r="A51" s="267"/>
      <c r="B51" s="268" t="str">
        <f>Bridging!B11</f>
        <v>Look Ahead!</v>
      </c>
      <c r="C51" s="259" t="str">
        <f>IF(Bridging!H15="C","C",IF(Bridging!H15="P","P",""))</f>
        <v/>
      </c>
      <c r="E51" s="255"/>
      <c r="F51" s="256" t="str">
        <f>Badges!C58</f>
        <v>Compare laws</v>
      </c>
      <c r="G51" s="258" t="str">
        <f>IF(Badges!H58="A","A"," ")</f>
        <v xml:space="preserve"> </v>
      </c>
      <c r="I51" s="255"/>
      <c r="J51" s="256" t="str">
        <f>Badges!C113</f>
        <v>Take a wilderness first aid course</v>
      </c>
      <c r="K51" s="258" t="str">
        <f>IF(Badges!H113="A","A"," ")</f>
        <v xml:space="preserve"> </v>
      </c>
      <c r="M51" s="255"/>
      <c r="N51" s="256" t="str">
        <f>Badges!C184</f>
        <v>Interview an insurance expert</v>
      </c>
      <c r="O51" s="258" t="str">
        <f>IF(Badges!H184="A","A"," ")</f>
        <v xml:space="preserve"> </v>
      </c>
    </row>
    <row r="52" spans="1:19" x14ac:dyDescent="0.2">
      <c r="A52" s="267"/>
      <c r="B52" s="359" t="str">
        <f>Bridging!C16</f>
        <v>Plan a Ceremony</v>
      </c>
      <c r="C52" s="259" t="str">
        <f>IF(Bridging!H17="C","C",IF(Bridging!H17="P","P",""))</f>
        <v/>
      </c>
      <c r="E52" s="255"/>
      <c r="F52" s="256" t="str">
        <f>Badges!C59</f>
        <v xml:space="preserve">Track a public-policy issue being </v>
      </c>
      <c r="G52" s="258" t="str">
        <f>IF(Badges!H59="A","A"," ")</f>
        <v xml:space="preserve"> </v>
      </c>
      <c r="I52" s="255"/>
      <c r="J52" s="256" t="str">
        <f>Badges!C114</f>
        <v>Organize a mock emergency drill</v>
      </c>
      <c r="K52" s="258" t="str">
        <f>IF(Badges!H114="A","A"," ")</f>
        <v xml:space="preserve"> </v>
      </c>
      <c r="M52" s="354" t="str">
        <f>Badges!B168</f>
        <v>On My Own</v>
      </c>
      <c r="N52" s="355"/>
      <c r="O52" s="355"/>
    </row>
    <row r="53" spans="1:19" x14ac:dyDescent="0.2">
      <c r="B53" s="269" t="s">
        <v>140</v>
      </c>
      <c r="C53" s="259" t="str">
        <f>IF(Bridging!H18="C","C",IF(Bridging!H18="P","P",""))</f>
        <v/>
      </c>
      <c r="E53" s="255"/>
      <c r="F53" s="256" t="str">
        <f>Badges!C60</f>
        <v>Explore an international NGO</v>
      </c>
      <c r="G53" s="258" t="str">
        <f>IF(Badges!H60="A","A"," ")</f>
        <v xml:space="preserve"> </v>
      </c>
      <c r="I53" s="255">
        <v>5</v>
      </c>
      <c r="J53" s="256" t="str">
        <f>Badges!C115</f>
        <v>Explore real-life examples for handling wilderness emergencies</v>
      </c>
      <c r="K53" s="257"/>
      <c r="M53" s="255">
        <v>5</v>
      </c>
      <c r="N53" s="256" t="str">
        <f>Badges!C185</f>
        <v>Plan for sharing with others</v>
      </c>
      <c r="O53" s="257"/>
    </row>
    <row r="54" spans="1:19" x14ac:dyDescent="0.2">
      <c r="B54" s="263"/>
      <c r="C54" s="356"/>
      <c r="I54" s="255"/>
      <c r="J54" s="256" t="str">
        <f>Badges!C116</f>
        <v>Explore wilderness survival</v>
      </c>
      <c r="K54" s="258" t="str">
        <f>IF(Badges!H116="A","A"," ")</f>
        <v xml:space="preserve"> </v>
      </c>
      <c r="M54" s="255"/>
      <c r="N54" s="256" t="str">
        <f>Badges!C186</f>
        <v>Plan for presents</v>
      </c>
      <c r="O54" s="258" t="str">
        <f>IF(Badges!H186="A","A"," ")</f>
        <v xml:space="preserve"> </v>
      </c>
      <c r="Q54" s="275"/>
      <c r="R54" s="275"/>
      <c r="S54" s="248"/>
    </row>
    <row r="55" spans="1:19" x14ac:dyDescent="0.2">
      <c r="I55" s="255"/>
      <c r="J55" s="256" t="str">
        <f>Badges!C117</f>
        <v>Investigate extreme first aid</v>
      </c>
      <c r="K55" s="258" t="str">
        <f>IF(Badges!H117="A","A"," ")</f>
        <v xml:space="preserve"> </v>
      </c>
      <c r="M55" s="255"/>
      <c r="N55" s="256" t="str">
        <f>Badges!C187</f>
        <v>Budget for your time</v>
      </c>
      <c r="O55" s="258" t="str">
        <f>IF(Badges!H187="A","A"," ")</f>
        <v xml:space="preserve"> </v>
      </c>
      <c r="Q55" s="514"/>
      <c r="R55" s="514"/>
      <c r="S55" s="514"/>
    </row>
    <row r="56" spans="1:19" x14ac:dyDescent="0.2">
      <c r="I56" s="255"/>
      <c r="J56" s="256" t="str">
        <f>Badges!C118</f>
        <v>Interview an everyday hero</v>
      </c>
      <c r="K56" s="258" t="str">
        <f>IF(Badges!H118="A","A"," ")</f>
        <v xml:space="preserve"> </v>
      </c>
      <c r="M56" s="255"/>
      <c r="N56" s="256" t="str">
        <f>Badges!C188</f>
        <v>Charity starts… with a budget</v>
      </c>
      <c r="O56" s="258" t="str">
        <f>IF(Badges!H188="A","A"," ")</f>
        <v xml:space="preserve"> </v>
      </c>
    </row>
    <row r="57" spans="1:19" x14ac:dyDescent="0.2">
      <c r="I57" s="354" t="str">
        <f>Badges!B121</f>
        <v>Ambassador Girl Scout Way</v>
      </c>
      <c r="J57" s="355"/>
      <c r="K57" s="355"/>
      <c r="M57" s="354" t="str">
        <f>Badges!B215</f>
        <v>Research and Development</v>
      </c>
      <c r="N57" s="355"/>
      <c r="O57" s="355"/>
    </row>
    <row r="58" spans="1:19" x14ac:dyDescent="0.2">
      <c r="I58" s="255">
        <v>1</v>
      </c>
      <c r="J58" s="256" t="str">
        <f>Badges!C122</f>
        <v>Use song to bring people together or to spread a message</v>
      </c>
      <c r="K58" s="257"/>
      <c r="M58" s="255">
        <v>1</v>
      </c>
      <c r="N58" s="256" t="str">
        <f>Badges!C216</f>
        <v>Analyze sales trends</v>
      </c>
      <c r="O58" s="257"/>
    </row>
    <row r="59" spans="1:19" x14ac:dyDescent="0.2">
      <c r="I59" s="255"/>
      <c r="J59" s="256" t="str">
        <f>Badges!C123</f>
        <v>Use music to move people to action</v>
      </c>
      <c r="K59" s="258" t="str">
        <f>IF(Badges!H123="A","A"," ")</f>
        <v xml:space="preserve"> </v>
      </c>
      <c r="M59" s="255"/>
      <c r="N59" s="256" t="str">
        <f>Badges!C217</f>
        <v>Invest some R&amp;D</v>
      </c>
      <c r="O59" s="258" t="str">
        <f>IF(Badges!H217="A","A"," ")</f>
        <v xml:space="preserve"> </v>
      </c>
    </row>
    <row r="60" spans="1:19" x14ac:dyDescent="0.2">
      <c r="I60" s="255"/>
      <c r="J60" s="256" t="str">
        <f>Badges!C124</f>
        <v xml:space="preserve">Ogranize a songfest for younger </v>
      </c>
      <c r="K60" s="258" t="str">
        <f>IF(Badges!H124="A","A"," ")</f>
        <v xml:space="preserve"> </v>
      </c>
      <c r="M60" s="255">
        <v>2</v>
      </c>
      <c r="N60" s="256" t="str">
        <f>Badges!C218</f>
        <v>Reasearch how other companies innovate</v>
      </c>
      <c r="O60" s="257"/>
    </row>
    <row r="61" spans="1:19" ht="12.75" customHeight="1" x14ac:dyDescent="0.2">
      <c r="I61" s="255"/>
      <c r="J61" s="256" t="str">
        <f>Badges!C125</f>
        <v>Bring generations together in song</v>
      </c>
      <c r="K61" s="258" t="str">
        <f>IF(Badges!H125="A","A"," ")</f>
        <v xml:space="preserve"> </v>
      </c>
      <c r="M61" s="255"/>
      <c r="N61" s="256" t="str">
        <f>Badges!C219</f>
        <v>Find at least three other companies</v>
      </c>
      <c r="O61" s="258" t="str">
        <f>IF(Badges!H219="A","A"," ")</f>
        <v xml:space="preserve"> </v>
      </c>
    </row>
    <row r="62" spans="1:19" ht="12.75" customHeight="1" x14ac:dyDescent="0.2">
      <c r="I62" s="255">
        <v>2</v>
      </c>
      <c r="J62" s="256" t="str">
        <f>Badges!C126</f>
        <v>Celebrate World Thinking Day</v>
      </c>
      <c r="K62" s="257"/>
      <c r="M62" s="255">
        <v>3</v>
      </c>
      <c r="N62" s="256" t="str">
        <f>Badges!C218</f>
        <v>Reasearch how other companies innovate</v>
      </c>
      <c r="O62" s="257"/>
    </row>
    <row r="63" spans="1:19" x14ac:dyDescent="0.2">
      <c r="I63" s="255"/>
      <c r="J63" s="256" t="str">
        <f>Badges!C127</f>
        <v>Follow in the steps of female leaders</v>
      </c>
      <c r="K63" s="258" t="str">
        <f>IF(Badges!H127="A","A"," ")</f>
        <v xml:space="preserve"> </v>
      </c>
      <c r="M63" s="255"/>
      <c r="N63" s="256" t="str">
        <f>Badges!C221</f>
        <v>Developing a new product</v>
      </c>
      <c r="O63" s="258" t="str">
        <f>IF(Badges!H221="A","A"," ")</f>
        <v xml:space="preserve"> </v>
      </c>
    </row>
    <row r="64" spans="1:19" x14ac:dyDescent="0.2">
      <c r="I64" s="255"/>
      <c r="J64" s="256" t="str">
        <f>Badges!C128</f>
        <v>Make World Thinking Day cards</v>
      </c>
      <c r="K64" s="258" t="str">
        <f>IF(Badges!H128="A","A"," ")</f>
        <v xml:space="preserve"> </v>
      </c>
      <c r="M64" s="255">
        <v>4</v>
      </c>
      <c r="N64" s="256" t="str">
        <f>Badges!C222</f>
        <v>Expolore possible projects during your cookie sale</v>
      </c>
      <c r="O64" s="257"/>
    </row>
    <row r="65" spans="1:19" x14ac:dyDescent="0.2">
      <c r="I65" s="255"/>
      <c r="J65" s="256" t="str">
        <f>Badges!C129</f>
        <v>Earn their Word Thinking Day award</v>
      </c>
      <c r="K65" s="258" t="str">
        <f>IF(Badges!H129="A","A"," ")</f>
        <v xml:space="preserve"> </v>
      </c>
      <c r="M65" s="255"/>
      <c r="N65" s="256" t="str">
        <f>Badges!C223</f>
        <v>If you're considering serveral</v>
      </c>
      <c r="O65" s="258" t="str">
        <f>IF(Badges!H223="A","A"," ")</f>
        <v xml:space="preserve"> </v>
      </c>
    </row>
    <row r="66" spans="1:19" x14ac:dyDescent="0.2">
      <c r="M66" s="255">
        <v>5</v>
      </c>
      <c r="N66" s="256" t="str">
        <f>Badges!C220</f>
        <v>Find out how companies use R&amp;D to improve their products</v>
      </c>
      <c r="O66" s="257"/>
    </row>
    <row r="67" spans="1:19" x14ac:dyDescent="0.2">
      <c r="M67" s="255"/>
      <c r="N67" s="256" t="str">
        <f>Badges!C225</f>
        <v xml:space="preserve">R&amp;D can be more </v>
      </c>
      <c r="O67" s="258" t="str">
        <f>IF(Badges!H225="A","A"," ")</f>
        <v xml:space="preserve"> </v>
      </c>
    </row>
    <row r="70" spans="1:19" x14ac:dyDescent="0.2">
      <c r="F70" s="262"/>
      <c r="J70" s="262"/>
    </row>
    <row r="71" spans="1:19" x14ac:dyDescent="0.2">
      <c r="E71" s="292"/>
      <c r="F71" s="271"/>
      <c r="G71" s="356"/>
      <c r="H71" s="262"/>
      <c r="I71" s="292"/>
      <c r="J71" s="271"/>
      <c r="K71" s="356"/>
      <c r="L71" s="262"/>
      <c r="M71" s="262"/>
    </row>
    <row r="72" spans="1:19" x14ac:dyDescent="0.2">
      <c r="A72" s="505" t="s">
        <v>139</v>
      </c>
      <c r="B72" s="506"/>
      <c r="C72" s="507"/>
      <c r="E72" s="502" t="s">
        <v>59</v>
      </c>
      <c r="F72" s="502"/>
      <c r="G72" s="502"/>
      <c r="H72" s="262"/>
      <c r="I72" s="518" t="s">
        <v>139</v>
      </c>
      <c r="J72" s="518"/>
      <c r="K72" s="518"/>
      <c r="L72" s="262"/>
      <c r="M72" s="515" t="s">
        <v>139</v>
      </c>
      <c r="N72" s="516"/>
      <c r="O72" s="517"/>
      <c r="Q72" s="515" t="s">
        <v>139</v>
      </c>
      <c r="R72" s="516"/>
      <c r="S72" s="517"/>
    </row>
    <row r="73" spans="1:19" x14ac:dyDescent="0.2">
      <c r="A73" s="503" t="str">
        <f>'Council Own'!B6</f>
        <v>&lt;&lt;List Badge Here&gt;&gt;</v>
      </c>
      <c r="B73" s="504"/>
      <c r="C73" s="260" t="str">
        <f>IF('Council Own'!H28="C","C",IF('Council Own'!H28="P","P",""))</f>
        <v/>
      </c>
      <c r="E73" s="511" t="str">
        <f>'Fun Patches'!C5</f>
        <v>&lt;LIST PATCH HERE&gt;</v>
      </c>
      <c r="F73" s="512"/>
      <c r="G73" s="258" t="str">
        <f>IF('Fun Patches'!H5="A","A"," ")</f>
        <v xml:space="preserve"> </v>
      </c>
      <c r="H73" s="262"/>
      <c r="I73" s="266" t="str">
        <f>'Council Own'!B6</f>
        <v>&lt;&lt;List Badge Here&gt;&gt;</v>
      </c>
      <c r="J73" s="266"/>
      <c r="K73" s="266"/>
      <c r="L73" s="262"/>
      <c r="M73" s="266" t="str">
        <f>'Council Own'!B54</f>
        <v>&lt;&lt;List Badge Here&gt;&gt;</v>
      </c>
      <c r="N73" s="266"/>
      <c r="O73" s="266"/>
      <c r="Q73" s="266" t="str">
        <f>'Council Own'!B102</f>
        <v>&lt;&lt;List Badge Here&gt;&gt;</v>
      </c>
      <c r="R73" s="266"/>
      <c r="S73" s="266"/>
    </row>
    <row r="74" spans="1:19" x14ac:dyDescent="0.2">
      <c r="A74" s="503" t="str">
        <f>'Council Own'!B30</f>
        <v>&lt;&lt;List Badge Here&gt;&gt;</v>
      </c>
      <c r="B74" s="504"/>
      <c r="C74" s="260" t="str">
        <f>IF('Council Own'!H52="C","C",IF('Council Own'!H52="P","P",""))</f>
        <v/>
      </c>
      <c r="E74" s="489" t="str">
        <f>'Fun Patches'!C6</f>
        <v>&lt;LIST PATCH HERE&gt;</v>
      </c>
      <c r="F74" s="490"/>
      <c r="G74" s="265" t="str">
        <f>IF('Fun Patches'!H6="A","A"," ")</f>
        <v xml:space="preserve"> </v>
      </c>
      <c r="H74" s="262"/>
      <c r="I74" s="255">
        <v>1</v>
      </c>
      <c r="J74" s="359" t="str">
        <f>'Council Own'!C7</f>
        <v>&lt;List Requirement Here&gt;</v>
      </c>
      <c r="K74" s="265" t="str">
        <f>IF('Council Own'!H7="A","A"," ")</f>
        <v xml:space="preserve"> </v>
      </c>
      <c r="L74" s="262"/>
      <c r="M74" s="255">
        <v>1</v>
      </c>
      <c r="N74" s="359" t="str">
        <f>'Council Own'!C55</f>
        <v>&lt;List Requirement Here&gt;</v>
      </c>
      <c r="O74" s="265" t="str">
        <f>IF('Council Own'!H55="A","A"," ")</f>
        <v xml:space="preserve"> </v>
      </c>
      <c r="Q74" s="255">
        <v>1</v>
      </c>
      <c r="R74" s="359" t="str">
        <f>'Council Own'!C103</f>
        <v>&lt;List Requirement Here&gt;</v>
      </c>
      <c r="S74" s="265" t="str">
        <f>IF('Council Own'!H103="A","A"," ")</f>
        <v xml:space="preserve"> </v>
      </c>
    </row>
    <row r="75" spans="1:19" x14ac:dyDescent="0.2">
      <c r="A75" s="503" t="str">
        <f>'Council Own'!B54</f>
        <v>&lt;&lt;List Badge Here&gt;&gt;</v>
      </c>
      <c r="B75" s="504"/>
      <c r="C75" s="260" t="str">
        <f>IF('Council Own'!H76="C","C",IF('Council Own'!H76="P","P",""))</f>
        <v/>
      </c>
      <c r="E75" s="489" t="str">
        <f>'Fun Patches'!C7</f>
        <v>&lt;LIST PATCH HERE&gt;</v>
      </c>
      <c r="F75" s="490"/>
      <c r="G75" s="265" t="str">
        <f>IF('Fun Patches'!H7="A","A"," ")</f>
        <v xml:space="preserve"> </v>
      </c>
      <c r="H75" s="262"/>
      <c r="I75" s="255"/>
      <c r="J75" s="359" t="str">
        <f>'Council Own'!C8</f>
        <v>&lt;List Requirement Here&gt;</v>
      </c>
      <c r="K75" s="265" t="str">
        <f>IF('Council Own'!H8="A","A"," ")</f>
        <v xml:space="preserve"> </v>
      </c>
      <c r="L75" s="262"/>
      <c r="M75" s="255"/>
      <c r="N75" s="359" t="str">
        <f>'Council Own'!C56</f>
        <v>&lt;List Requirement Here&gt;</v>
      </c>
      <c r="O75" s="265" t="str">
        <f>IF('Council Own'!H56="A","A"," ")</f>
        <v xml:space="preserve"> </v>
      </c>
      <c r="Q75" s="255"/>
      <c r="R75" s="359" t="str">
        <f>'Council Own'!C104</f>
        <v>&lt;List Requirement Here&gt;</v>
      </c>
      <c r="S75" s="265" t="str">
        <f>IF('Council Own'!H104="A","A"," ")</f>
        <v xml:space="preserve"> </v>
      </c>
    </row>
    <row r="76" spans="1:19" x14ac:dyDescent="0.2">
      <c r="A76" s="503" t="str">
        <f>'Council Own'!B78</f>
        <v>&lt;&lt;List Badge Here&gt;&gt;</v>
      </c>
      <c r="B76" s="504"/>
      <c r="C76" s="260" t="str">
        <f>IF('Council Own'!H100="C","C",IF('Council Own'!H100="P","P",""))</f>
        <v/>
      </c>
      <c r="E76" s="489" t="str">
        <f>'Fun Patches'!C8</f>
        <v>&lt;LIST PATCH HERE&gt;</v>
      </c>
      <c r="F76" s="490"/>
      <c r="G76" s="265" t="str">
        <f>IF('Fun Patches'!H8="A","A"," ")</f>
        <v xml:space="preserve"> </v>
      </c>
      <c r="H76" s="262"/>
      <c r="I76" s="255"/>
      <c r="J76" s="359" t="str">
        <f>'Council Own'!C9</f>
        <v>&lt;List Requirement Here&gt;</v>
      </c>
      <c r="K76" s="265" t="str">
        <f>IF('Council Own'!H9="A","A"," ")</f>
        <v xml:space="preserve"> </v>
      </c>
      <c r="L76" s="262"/>
      <c r="M76" s="255"/>
      <c r="N76" s="359" t="str">
        <f>'Council Own'!C57</f>
        <v>&lt;List Requirement Here&gt;</v>
      </c>
      <c r="O76" s="265" t="str">
        <f>IF('Council Own'!H57="A","A"," ")</f>
        <v xml:space="preserve"> </v>
      </c>
      <c r="Q76" s="255"/>
      <c r="R76" s="359" t="str">
        <f>'Council Own'!C105</f>
        <v>&lt;List Requirement Here&gt;</v>
      </c>
      <c r="S76" s="265" t="str">
        <f>IF('Council Own'!H105="A","A"," ")</f>
        <v xml:space="preserve"> </v>
      </c>
    </row>
    <row r="77" spans="1:19" x14ac:dyDescent="0.2">
      <c r="A77" s="503" t="str">
        <f>'Council Own'!B102</f>
        <v>&lt;&lt;List Badge Here&gt;&gt;</v>
      </c>
      <c r="B77" s="504"/>
      <c r="C77" s="260" t="str">
        <f>IF('Council Own'!H124="C","C",IF('Council Own'!H124="P","P",""))</f>
        <v/>
      </c>
      <c r="E77" s="489" t="str">
        <f>'Fun Patches'!C9</f>
        <v>&lt;LIST PATCH HERE&gt;</v>
      </c>
      <c r="F77" s="490"/>
      <c r="G77" s="265" t="str">
        <f>IF('Fun Patches'!H9="A","A"," ")</f>
        <v xml:space="preserve"> </v>
      </c>
      <c r="H77" s="262"/>
      <c r="I77" s="255"/>
      <c r="J77" s="359" t="str">
        <f>'Council Own'!C10</f>
        <v>&lt;List Requirement Here&gt;</v>
      </c>
      <c r="K77" s="265" t="str">
        <f>IF('Council Own'!H10="A","A"," ")</f>
        <v xml:space="preserve"> </v>
      </c>
      <c r="L77" s="262"/>
      <c r="M77" s="255"/>
      <c r="N77" s="359" t="str">
        <f>'Council Own'!C58</f>
        <v>&lt;List Requirement Here&gt;</v>
      </c>
      <c r="O77" s="265" t="str">
        <f>IF('Council Own'!H58="A","A"," ")</f>
        <v xml:space="preserve"> </v>
      </c>
      <c r="Q77" s="255"/>
      <c r="R77" s="359" t="str">
        <f>'Council Own'!C106</f>
        <v>&lt;List Requirement Here&gt;</v>
      </c>
      <c r="S77" s="265" t="str">
        <f>IF('Council Own'!H106="A","A"," ")</f>
        <v xml:space="preserve"> </v>
      </c>
    </row>
    <row r="78" spans="1:19" x14ac:dyDescent="0.2">
      <c r="A78" s="503" t="str">
        <f>'Council Own'!B126</f>
        <v>&lt;&lt;List Badge Here&gt;&gt;</v>
      </c>
      <c r="B78" s="504"/>
      <c r="C78" s="260" t="str">
        <f>IF('Council Own'!H148="C","C",IF('Council Own'!H148="P","P",""))</f>
        <v/>
      </c>
      <c r="E78" s="489" t="str">
        <f>'Fun Patches'!C10</f>
        <v>&lt;LIST PATCH HERE&gt;</v>
      </c>
      <c r="F78" s="490"/>
      <c r="G78" s="265" t="str">
        <f>IF('Fun Patches'!H10="A","A"," ")</f>
        <v xml:space="preserve"> </v>
      </c>
      <c r="I78" s="255">
        <v>2</v>
      </c>
      <c r="J78" s="359" t="str">
        <f>'Council Own'!C11</f>
        <v>&lt;List Requirement Here&gt;</v>
      </c>
      <c r="K78" s="265" t="str">
        <f>IF('Council Own'!H11="A","A"," ")</f>
        <v xml:space="preserve"> </v>
      </c>
      <c r="M78" s="255">
        <v>2</v>
      </c>
      <c r="N78" s="359" t="str">
        <f>'Council Own'!C59</f>
        <v>&lt;List Requirement Here&gt;</v>
      </c>
      <c r="O78" s="265" t="str">
        <f>IF('Council Own'!H59="A","A"," ")</f>
        <v xml:space="preserve"> </v>
      </c>
      <c r="Q78" s="255">
        <v>2</v>
      </c>
      <c r="R78" s="359" t="str">
        <f>'Council Own'!C107</f>
        <v>&lt;List Requirement Here&gt;</v>
      </c>
      <c r="S78" s="265" t="str">
        <f>IF('Council Own'!H107="A","A"," ")</f>
        <v xml:space="preserve"> </v>
      </c>
    </row>
    <row r="79" spans="1:19" x14ac:dyDescent="0.2">
      <c r="E79" s="489" t="str">
        <f>'Fun Patches'!C11</f>
        <v>&lt;LIST PATCH HERE&gt;</v>
      </c>
      <c r="F79" s="490"/>
      <c r="G79" s="265" t="str">
        <f>IF('Fun Patches'!H11="A","A"," ")</f>
        <v xml:space="preserve"> </v>
      </c>
      <c r="I79" s="255"/>
      <c r="J79" s="359" t="str">
        <f>'Council Own'!C12</f>
        <v>&lt;List Requirement Here&gt;</v>
      </c>
      <c r="K79" s="265" t="str">
        <f>IF('Council Own'!H12="A","A"," ")</f>
        <v xml:space="preserve"> </v>
      </c>
      <c r="M79" s="255"/>
      <c r="N79" s="359" t="str">
        <f>'Council Own'!C60</f>
        <v>&lt;List Requirement Here&gt;</v>
      </c>
      <c r="O79" s="265" t="str">
        <f>IF('Council Own'!H60="A","A"," ")</f>
        <v xml:space="preserve"> </v>
      </c>
      <c r="Q79" s="255"/>
      <c r="R79" s="359" t="str">
        <f>'Council Own'!C108</f>
        <v>&lt;List Requirement Here&gt;</v>
      </c>
      <c r="S79" s="265" t="str">
        <f>IF('Council Own'!H108="A","A"," ")</f>
        <v xml:space="preserve"> </v>
      </c>
    </row>
    <row r="80" spans="1:19" x14ac:dyDescent="0.2">
      <c r="E80" s="489" t="str">
        <f>'Fun Patches'!C12</f>
        <v>&lt;LIST PATCH HERE&gt;</v>
      </c>
      <c r="F80" s="490"/>
      <c r="G80" s="265" t="str">
        <f>IF('Fun Patches'!H12="A","A"," ")</f>
        <v xml:space="preserve"> </v>
      </c>
      <c r="I80" s="255"/>
      <c r="J80" s="359" t="str">
        <f>'Council Own'!C13</f>
        <v>&lt;List Requirement Here&gt;</v>
      </c>
      <c r="K80" s="265" t="str">
        <f>IF('Council Own'!H13="A","A"," ")</f>
        <v xml:space="preserve"> </v>
      </c>
      <c r="M80" s="255"/>
      <c r="N80" s="359" t="str">
        <f>'Council Own'!C61</f>
        <v>&lt;List Requirement Here&gt;</v>
      </c>
      <c r="O80" s="265" t="str">
        <f>IF('Council Own'!H61="A","A"," ")</f>
        <v xml:space="preserve"> </v>
      </c>
      <c r="Q80" s="255"/>
      <c r="R80" s="359" t="str">
        <f>'Council Own'!C109</f>
        <v>&lt;List Requirement Here&gt;</v>
      </c>
      <c r="S80" s="265" t="str">
        <f>IF('Council Own'!H109="A","A"," ")</f>
        <v xml:space="preserve"> </v>
      </c>
    </row>
    <row r="81" spans="1:22" x14ac:dyDescent="0.2">
      <c r="E81" s="489" t="str">
        <f>'Fun Patches'!C13</f>
        <v>&lt;LIST PATCH HERE&gt;</v>
      </c>
      <c r="F81" s="490"/>
      <c r="G81" s="265" t="str">
        <f>IF('Fun Patches'!H13="A","A"," ")</f>
        <v xml:space="preserve"> </v>
      </c>
      <c r="I81" s="255"/>
      <c r="J81" s="359" t="str">
        <f>'Council Own'!C14</f>
        <v>&lt;List Requirement Here&gt;</v>
      </c>
      <c r="K81" s="265" t="str">
        <f>IF('Council Own'!H14="A","A"," ")</f>
        <v xml:space="preserve"> </v>
      </c>
      <c r="M81" s="255"/>
      <c r="N81" s="359" t="str">
        <f>'Council Own'!C62</f>
        <v>&lt;List Requirement Here&gt;</v>
      </c>
      <c r="O81" s="265" t="str">
        <f>IF('Council Own'!H62="A","A"," ")</f>
        <v xml:space="preserve"> </v>
      </c>
      <c r="Q81" s="255"/>
      <c r="R81" s="359" t="str">
        <f>'Council Own'!C110</f>
        <v>&lt;List Requirement Here&gt;</v>
      </c>
      <c r="S81" s="265" t="str">
        <f>IF('Council Own'!H110="A","A"," ")</f>
        <v xml:space="preserve"> </v>
      </c>
    </row>
    <row r="82" spans="1:22" x14ac:dyDescent="0.2">
      <c r="E82" s="489" t="str">
        <f>'Fun Patches'!C14</f>
        <v>&lt;LIST PATCH HERE&gt;</v>
      </c>
      <c r="F82" s="490"/>
      <c r="G82" s="265" t="str">
        <f>IF('Fun Patches'!H14="A","A"," ")</f>
        <v xml:space="preserve"> </v>
      </c>
      <c r="I82" s="255">
        <v>3</v>
      </c>
      <c r="J82" s="359" t="str">
        <f>'Council Own'!C15</f>
        <v>&lt;List Requirement Here&gt;</v>
      </c>
      <c r="K82" s="265" t="str">
        <f>IF('Council Own'!H15="A","A"," ")</f>
        <v xml:space="preserve"> </v>
      </c>
      <c r="M82" s="255">
        <v>3</v>
      </c>
      <c r="N82" s="359" t="str">
        <f>'Council Own'!C63</f>
        <v>&lt;List Requirement Here&gt;</v>
      </c>
      <c r="O82" s="265" t="str">
        <f>IF('Council Own'!H63="A","A"," ")</f>
        <v xml:space="preserve"> </v>
      </c>
      <c r="Q82" s="255">
        <v>3</v>
      </c>
      <c r="R82" s="359" t="str">
        <f>'Council Own'!C111</f>
        <v>&lt;List Requirement Here&gt;</v>
      </c>
      <c r="S82" s="265" t="str">
        <f>IF('Council Own'!H111="A","A"," ")</f>
        <v xml:space="preserve"> </v>
      </c>
    </row>
    <row r="83" spans="1:22" x14ac:dyDescent="0.2">
      <c r="E83" s="489" t="str">
        <f>'Fun Patches'!C15</f>
        <v>&lt;LIST PATCH HERE&gt;</v>
      </c>
      <c r="F83" s="490"/>
      <c r="G83" s="265" t="str">
        <f>IF('Fun Patches'!H15="A","A"," ")</f>
        <v xml:space="preserve"> </v>
      </c>
      <c r="I83" s="255"/>
      <c r="J83" s="359" t="str">
        <f>'Council Own'!C16</f>
        <v>&lt;List Requirement Here&gt;</v>
      </c>
      <c r="K83" s="265" t="str">
        <f>IF('Council Own'!H16="A","A"," ")</f>
        <v xml:space="preserve"> </v>
      </c>
      <c r="M83" s="255"/>
      <c r="N83" s="359" t="str">
        <f>'Council Own'!C64</f>
        <v>&lt;List Requirement Here&gt;</v>
      </c>
      <c r="O83" s="265" t="str">
        <f>IF('Council Own'!H64="A","A"," ")</f>
        <v xml:space="preserve"> </v>
      </c>
      <c r="Q83" s="255"/>
      <c r="R83" s="359" t="str">
        <f>'Council Own'!C112</f>
        <v>&lt;List Requirement Here&gt;</v>
      </c>
      <c r="S83" s="265" t="str">
        <f>IF('Council Own'!H112="A","A"," ")</f>
        <v xml:space="preserve"> </v>
      </c>
    </row>
    <row r="84" spans="1:22" x14ac:dyDescent="0.2">
      <c r="E84" s="489" t="str">
        <f>'Fun Patches'!C16</f>
        <v>&lt;LIST PATCH HERE&gt;</v>
      </c>
      <c r="F84" s="490"/>
      <c r="G84" s="265" t="str">
        <f>IF('Fun Patches'!H16="A","A"," ")</f>
        <v xml:space="preserve"> </v>
      </c>
      <c r="I84" s="255"/>
      <c r="J84" s="359" t="str">
        <f>'Council Own'!C17</f>
        <v>&lt;List Requirement Here&gt;</v>
      </c>
      <c r="K84" s="265" t="str">
        <f>IF('Council Own'!H17="A","A"," ")</f>
        <v xml:space="preserve"> </v>
      </c>
      <c r="M84" s="255"/>
      <c r="N84" s="359" t="str">
        <f>'Council Own'!C65</f>
        <v>&lt;List Requirement Here&gt;</v>
      </c>
      <c r="O84" s="265" t="str">
        <f>IF('Council Own'!H65="A","A"," ")</f>
        <v xml:space="preserve"> </v>
      </c>
      <c r="Q84" s="255"/>
      <c r="R84" s="359" t="str">
        <f>'Council Own'!C113</f>
        <v>&lt;List Requirement Here&gt;</v>
      </c>
      <c r="S84" s="265" t="str">
        <f>IF('Council Own'!H113="A","A"," ")</f>
        <v xml:space="preserve"> </v>
      </c>
    </row>
    <row r="85" spans="1:22" x14ac:dyDescent="0.2">
      <c r="E85" s="489" t="str">
        <f>'Fun Patches'!C17</f>
        <v>&lt;LIST PATCH HERE&gt;</v>
      </c>
      <c r="F85" s="490"/>
      <c r="G85" s="258" t="str">
        <f>IF('Fun Patches'!H17="A","A"," ")</f>
        <v xml:space="preserve"> </v>
      </c>
      <c r="I85" s="255"/>
      <c r="J85" s="359" t="str">
        <f>'Council Own'!C18</f>
        <v>&lt;List Requirement Here&gt;</v>
      </c>
      <c r="K85" s="265" t="str">
        <f>IF('Council Own'!H18="A","A"," ")</f>
        <v xml:space="preserve"> </v>
      </c>
      <c r="M85" s="255"/>
      <c r="N85" s="359" t="str">
        <f>'Council Own'!C66</f>
        <v>&lt;List Requirement Here&gt;</v>
      </c>
      <c r="O85" s="265" t="str">
        <f>IF('Council Own'!H66="A","A"," ")</f>
        <v xml:space="preserve"> </v>
      </c>
      <c r="Q85" s="255"/>
      <c r="R85" s="359" t="str">
        <f>'Council Own'!C114</f>
        <v>&lt;List Requirement Here&gt;</v>
      </c>
      <c r="S85" s="265" t="str">
        <f>IF('Council Own'!H114="A","A"," ")</f>
        <v xml:space="preserve"> </v>
      </c>
    </row>
    <row r="86" spans="1:22" x14ac:dyDescent="0.2">
      <c r="A86" s="250"/>
      <c r="B86" s="251"/>
      <c r="C86" s="252"/>
      <c r="E86" s="489" t="str">
        <f>'Fun Patches'!C18</f>
        <v>&lt;LIST PATCH HERE&gt;</v>
      </c>
      <c r="F86" s="490"/>
      <c r="G86" s="265" t="str">
        <f>IF('Fun Patches'!H18="A","A"," ")</f>
        <v xml:space="preserve"> </v>
      </c>
      <c r="I86" s="255">
        <v>4</v>
      </c>
      <c r="J86" s="359" t="str">
        <f>'Council Own'!C19</f>
        <v>&lt;List Requirement Here&gt;</v>
      </c>
      <c r="K86" s="265" t="str">
        <f>IF('Council Own'!H19="A","A"," ")</f>
        <v xml:space="preserve"> </v>
      </c>
      <c r="M86" s="255">
        <v>4</v>
      </c>
      <c r="N86" s="359" t="str">
        <f>'Council Own'!C67</f>
        <v>&lt;List Requirement Here&gt;</v>
      </c>
      <c r="O86" s="265" t="str">
        <f>IF('Council Own'!H67="A","A"," ")</f>
        <v xml:space="preserve"> </v>
      </c>
      <c r="Q86" s="255">
        <v>4</v>
      </c>
      <c r="R86" s="359" t="str">
        <f>'Council Own'!C115</f>
        <v>&lt;List Requirement Here&gt;</v>
      </c>
      <c r="S86" s="265" t="str">
        <f>IF('Council Own'!H115="A","A"," ")</f>
        <v xml:space="preserve"> </v>
      </c>
    </row>
    <row r="87" spans="1:22" x14ac:dyDescent="0.2">
      <c r="E87" s="489" t="str">
        <f>'Fun Patches'!C19</f>
        <v>&lt;LIST PATCH HERE&gt;</v>
      </c>
      <c r="F87" s="490"/>
      <c r="G87" s="265" t="str">
        <f>IF('Fun Patches'!H19="A","A"," ")</f>
        <v xml:space="preserve"> </v>
      </c>
      <c r="I87" s="255"/>
      <c r="J87" s="359" t="str">
        <f>'Council Own'!C20</f>
        <v>&lt;List Requirement Here&gt;</v>
      </c>
      <c r="K87" s="265" t="str">
        <f>IF('Council Own'!H20="A","A"," ")</f>
        <v xml:space="preserve"> </v>
      </c>
      <c r="M87" s="255"/>
      <c r="N87" s="359" t="str">
        <f>'Council Own'!C68</f>
        <v>&lt;List Requirement Here&gt;</v>
      </c>
      <c r="O87" s="265" t="str">
        <f>IF('Council Own'!H68="A","A"," ")</f>
        <v xml:space="preserve"> </v>
      </c>
      <c r="Q87" s="255"/>
      <c r="R87" s="359" t="str">
        <f>'Council Own'!C116</f>
        <v>&lt;List Requirement Here&gt;</v>
      </c>
      <c r="S87" s="265" t="str">
        <f>IF('Council Own'!H116="A","A"," ")</f>
        <v xml:space="preserve"> </v>
      </c>
    </row>
    <row r="88" spans="1:22" x14ac:dyDescent="0.2">
      <c r="E88" s="489" t="str">
        <f>'Fun Patches'!C20</f>
        <v>&lt;LIST PATCH HERE&gt;</v>
      </c>
      <c r="F88" s="490"/>
      <c r="G88" s="265" t="str">
        <f>IF('Fun Patches'!H20="A","A"," ")</f>
        <v xml:space="preserve"> </v>
      </c>
      <c r="I88" s="255"/>
      <c r="J88" s="359" t="str">
        <f>'Council Own'!C21</f>
        <v>&lt;List Requirement Here&gt;</v>
      </c>
      <c r="K88" s="265" t="str">
        <f>IF('Council Own'!H21="A","A"," ")</f>
        <v xml:space="preserve"> </v>
      </c>
      <c r="M88" s="255"/>
      <c r="N88" s="359" t="str">
        <f>'Council Own'!C69</f>
        <v>&lt;List Requirement Here&gt;</v>
      </c>
      <c r="O88" s="265" t="str">
        <f>IF('Council Own'!H69="A","A"," ")</f>
        <v xml:space="preserve"> </v>
      </c>
      <c r="Q88" s="255"/>
      <c r="R88" s="359" t="str">
        <f>'Council Own'!C117</f>
        <v>&lt;List Requirement Here&gt;</v>
      </c>
      <c r="S88" s="265" t="str">
        <f>IF('Council Own'!H117="A","A"," ")</f>
        <v xml:space="preserve"> </v>
      </c>
    </row>
    <row r="89" spans="1:22" x14ac:dyDescent="0.2">
      <c r="E89" s="489" t="str">
        <f>'Fun Patches'!C21</f>
        <v>&lt;LIST PATCH HERE&gt;</v>
      </c>
      <c r="F89" s="490"/>
      <c r="G89" s="265" t="str">
        <f>IF('Fun Patches'!H21="A","A"," ")</f>
        <v xml:space="preserve"> </v>
      </c>
      <c r="I89" s="255"/>
      <c r="J89" s="359" t="str">
        <f>'Council Own'!C22</f>
        <v>&lt;List Requirement Here&gt;</v>
      </c>
      <c r="K89" s="265" t="str">
        <f>IF('Council Own'!H22="A","A"," ")</f>
        <v xml:space="preserve"> </v>
      </c>
      <c r="M89" s="255"/>
      <c r="N89" s="359" t="str">
        <f>'Council Own'!C70</f>
        <v>&lt;List Requirement Here&gt;</v>
      </c>
      <c r="O89" s="265" t="str">
        <f>IF('Council Own'!H70="A","A"," ")</f>
        <v xml:space="preserve"> </v>
      </c>
      <c r="Q89" s="255"/>
      <c r="R89" s="359" t="str">
        <f>'Council Own'!C118</f>
        <v>&lt;List Requirement Here&gt;</v>
      </c>
      <c r="S89" s="265" t="str">
        <f>IF('Council Own'!H118="A","A"," ")</f>
        <v xml:space="preserve"> </v>
      </c>
    </row>
    <row r="90" spans="1:22" x14ac:dyDescent="0.2">
      <c r="E90" s="489" t="str">
        <f>'Fun Patches'!C22</f>
        <v>&lt;LIST PATCH HERE&gt;</v>
      </c>
      <c r="F90" s="490"/>
      <c r="G90" s="265" t="str">
        <f>IF('Fun Patches'!H22="A","A"," ")</f>
        <v xml:space="preserve"> </v>
      </c>
      <c r="I90" s="255">
        <v>5</v>
      </c>
      <c r="J90" s="359" t="str">
        <f>'Council Own'!C23</f>
        <v>&lt;List Requirement Here&gt;</v>
      </c>
      <c r="K90" s="265" t="str">
        <f>IF('Council Own'!H23="A","A"," ")</f>
        <v xml:space="preserve"> </v>
      </c>
      <c r="M90" s="255">
        <v>5</v>
      </c>
      <c r="N90" s="359" t="str">
        <f>'Council Own'!C71</f>
        <v>&lt;List Requirement Here&gt;</v>
      </c>
      <c r="O90" s="265" t="str">
        <f>IF('Council Own'!H71="A","A"," ")</f>
        <v xml:space="preserve"> </v>
      </c>
      <c r="Q90" s="255">
        <v>5</v>
      </c>
      <c r="R90" s="359" t="str">
        <f>'Council Own'!C119</f>
        <v>&lt;List Requirement Here&gt;</v>
      </c>
      <c r="S90" s="265" t="str">
        <f>IF('Council Own'!H119="A","A"," ")</f>
        <v xml:space="preserve"> </v>
      </c>
    </row>
    <row r="91" spans="1:22" x14ac:dyDescent="0.2">
      <c r="E91" s="489" t="str">
        <f>'Fun Patches'!C23</f>
        <v>&lt;LIST PATCH HERE&gt;</v>
      </c>
      <c r="F91" s="490"/>
      <c r="G91" s="265" t="str">
        <f>IF('Fun Patches'!H23="A","A"," ")</f>
        <v xml:space="preserve"> </v>
      </c>
      <c r="I91" s="255"/>
      <c r="J91" s="359" t="str">
        <f>'Council Own'!C24</f>
        <v>&lt;List Requirement Here&gt;</v>
      </c>
      <c r="K91" s="265" t="str">
        <f>IF('Council Own'!H24="A","A"," ")</f>
        <v xml:space="preserve"> </v>
      </c>
      <c r="M91" s="255"/>
      <c r="N91" s="359" t="str">
        <f>'Council Own'!C72</f>
        <v>&lt;List Requirement Here&gt;</v>
      </c>
      <c r="O91" s="265" t="str">
        <f>IF('Council Own'!H72="A","A"," ")</f>
        <v xml:space="preserve"> </v>
      </c>
      <c r="Q91" s="255"/>
      <c r="R91" s="359" t="str">
        <f>'Council Own'!C120</f>
        <v>&lt;List Requirement Here&gt;</v>
      </c>
      <c r="S91" s="265" t="str">
        <f>IF('Council Own'!H120="A","A"," ")</f>
        <v xml:space="preserve"> </v>
      </c>
    </row>
    <row r="92" spans="1:22" x14ac:dyDescent="0.2">
      <c r="E92" s="489" t="str">
        <f>'Fun Patches'!C24</f>
        <v>&lt;LIST PATCH HERE&gt;</v>
      </c>
      <c r="F92" s="490"/>
      <c r="G92" s="265" t="str">
        <f>IF('Fun Patches'!H24="A","A"," ")</f>
        <v xml:space="preserve"> </v>
      </c>
      <c r="I92" s="255"/>
      <c r="J92" s="359" t="str">
        <f>'Council Own'!C25</f>
        <v>&lt;List Requirement Here&gt;</v>
      </c>
      <c r="K92" s="265" t="str">
        <f>IF('Council Own'!H25="A","A"," ")</f>
        <v xml:space="preserve"> </v>
      </c>
      <c r="M92" s="255"/>
      <c r="N92" s="359" t="str">
        <f>'Council Own'!C73</f>
        <v>&lt;List Requirement Here&gt;</v>
      </c>
      <c r="O92" s="265" t="str">
        <f>IF('Council Own'!H73="A","A"," ")</f>
        <v xml:space="preserve"> </v>
      </c>
      <c r="Q92" s="255"/>
      <c r="R92" s="359" t="str">
        <f>'Council Own'!C121</f>
        <v>&lt;List Requirement Here&gt;</v>
      </c>
      <c r="S92" s="265" t="str">
        <f>IF('Council Own'!H121="A","A"," ")</f>
        <v xml:space="preserve"> </v>
      </c>
    </row>
    <row r="93" spans="1:22" x14ac:dyDescent="0.2">
      <c r="E93" s="489" t="str">
        <f>'Fun Patches'!C25</f>
        <v>&lt;LIST PATCH HERE&gt;</v>
      </c>
      <c r="F93" s="490"/>
      <c r="G93" s="265" t="str">
        <f>IF('Fun Patches'!H25="A","A"," ")</f>
        <v xml:space="preserve"> </v>
      </c>
      <c r="I93" s="255"/>
      <c r="J93" s="359" t="str">
        <f>'Council Own'!C26</f>
        <v>&lt;List Requirement Here&gt;</v>
      </c>
      <c r="K93" s="265" t="str">
        <f>IF('Council Own'!H26="A","A"," ")</f>
        <v xml:space="preserve"> </v>
      </c>
      <c r="M93" s="255"/>
      <c r="N93" s="359" t="str">
        <f>'Council Own'!C74</f>
        <v>&lt;List Requirement Here&gt;</v>
      </c>
      <c r="O93" s="265" t="str">
        <f>IF('Council Own'!H68="A","A"," ")</f>
        <v xml:space="preserve"> </v>
      </c>
      <c r="Q93" s="255"/>
      <c r="R93" s="359" t="str">
        <f>'Council Own'!C122</f>
        <v>&lt;List Requirement Here&gt;</v>
      </c>
      <c r="S93" s="265" t="str">
        <f>IF('Council Own'!H122="A","A"," ")</f>
        <v xml:space="preserve"> </v>
      </c>
    </row>
    <row r="94" spans="1:22" x14ac:dyDescent="0.2">
      <c r="E94" s="489" t="str">
        <f>'Fun Patches'!C26</f>
        <v>&lt;LIST PATCH HERE&gt;</v>
      </c>
      <c r="F94" s="490"/>
      <c r="G94" s="265" t="str">
        <f>IF('Fun Patches'!H26="A","A"," ")</f>
        <v xml:space="preserve"> </v>
      </c>
      <c r="I94" s="266" t="str">
        <f>'Council Own'!B30</f>
        <v>&lt;&lt;List Badge Here&gt;&gt;</v>
      </c>
      <c r="J94" s="266"/>
      <c r="K94" s="266"/>
      <c r="M94" s="266" t="str">
        <f>'Council Own'!B78</f>
        <v>&lt;&lt;List Badge Here&gt;&gt;</v>
      </c>
      <c r="N94" s="266"/>
      <c r="O94" s="266"/>
      <c r="Q94" s="266" t="str">
        <f>'Council Own'!B126</f>
        <v>&lt;&lt;List Badge Here&gt;&gt;</v>
      </c>
      <c r="R94" s="266"/>
      <c r="S94" s="266"/>
    </row>
    <row r="95" spans="1:22" x14ac:dyDescent="0.2">
      <c r="E95" s="489" t="str">
        <f>'Fun Patches'!C27</f>
        <v>&lt;LIST PATCH HERE&gt;</v>
      </c>
      <c r="F95" s="490"/>
      <c r="G95" s="265" t="str">
        <f>IF('Fun Patches'!H27="A","A"," ")</f>
        <v xml:space="preserve"> </v>
      </c>
      <c r="I95" s="255">
        <v>1</v>
      </c>
      <c r="J95" s="359" t="str">
        <f>'Council Own'!C31</f>
        <v>&lt;List Requirement Here&gt;</v>
      </c>
      <c r="K95" s="265" t="str">
        <f>IF('Council Own'!H31="A","A"," ")</f>
        <v xml:space="preserve"> </v>
      </c>
      <c r="M95" s="255">
        <v>1</v>
      </c>
      <c r="N95" s="359" t="str">
        <f>'Council Own'!C79</f>
        <v>&lt;List Requirement Here&gt;</v>
      </c>
      <c r="O95" s="265" t="str">
        <f>IF('Council Own'!H79="A","A"," ")</f>
        <v xml:space="preserve"> </v>
      </c>
      <c r="Q95" s="255">
        <v>1</v>
      </c>
      <c r="R95" s="359" t="str">
        <f>'Council Own'!C127</f>
        <v>&lt;List Requirement Here&gt;</v>
      </c>
      <c r="S95" s="265" t="str">
        <f>IF('Council Own'!H127="A","A"," ")</f>
        <v xml:space="preserve"> </v>
      </c>
    </row>
    <row r="96" spans="1:22" x14ac:dyDescent="0.2">
      <c r="E96" s="489" t="str">
        <f>'Fun Patches'!C28</f>
        <v>&lt;LIST PATCH HERE&gt;</v>
      </c>
      <c r="F96" s="490"/>
      <c r="G96" s="265" t="str">
        <f>IF('Fun Patches'!H28="A","A"," ")</f>
        <v xml:space="preserve"> </v>
      </c>
      <c r="I96" s="255"/>
      <c r="J96" s="359" t="str">
        <f>'Council Own'!C32</f>
        <v>&lt;List Requirement Here&gt;</v>
      </c>
      <c r="K96" s="265" t="str">
        <f>IF('Council Own'!H32="A","A"," ")</f>
        <v xml:space="preserve"> </v>
      </c>
      <c r="M96" s="255"/>
      <c r="N96" s="359" t="str">
        <f>'Council Own'!C80</f>
        <v>&lt;List Requirement Here&gt;</v>
      </c>
      <c r="O96" s="265" t="str">
        <f>IF('Council Own'!H80="A","A"," ")</f>
        <v xml:space="preserve"> </v>
      </c>
      <c r="Q96" s="255"/>
      <c r="R96" s="359" t="str">
        <f>'Council Own'!C128</f>
        <v>&lt;List Requirement Here&gt;</v>
      </c>
      <c r="S96" s="265" t="str">
        <f>IF('Council Own'!H128="A","A"," ")</f>
        <v xml:space="preserve"> </v>
      </c>
      <c r="U96" s="253"/>
      <c r="V96" s="253"/>
    </row>
    <row r="97" spans="1:23" x14ac:dyDescent="0.2">
      <c r="E97" s="489" t="str">
        <f>'Fun Patches'!C29</f>
        <v>&lt;LIST PATCH HERE&gt;</v>
      </c>
      <c r="F97" s="490"/>
      <c r="G97" s="265" t="str">
        <f>IF('Fun Patches'!H29="A","A"," ")</f>
        <v xml:space="preserve"> </v>
      </c>
      <c r="I97" s="255"/>
      <c r="J97" s="359" t="str">
        <f>'Council Own'!C33</f>
        <v>&lt;List Requirement Here&gt;</v>
      </c>
      <c r="K97" s="265" t="str">
        <f>IF('Council Own'!H33="A","A"," ")</f>
        <v xml:space="preserve"> </v>
      </c>
      <c r="M97" s="255"/>
      <c r="N97" s="359" t="str">
        <f>'Council Own'!C81</f>
        <v>&lt;List Requirement Here&gt;</v>
      </c>
      <c r="O97" s="265" t="str">
        <f>IF('Council Own'!H81="A","A"," ")</f>
        <v xml:space="preserve"> </v>
      </c>
      <c r="Q97" s="255"/>
      <c r="R97" s="359" t="str">
        <f>'Council Own'!C129</f>
        <v>&lt;List Requirement Here&gt;</v>
      </c>
      <c r="S97" s="265" t="str">
        <f>IF('Council Own'!H129="A","A"," ")</f>
        <v xml:space="preserve"> </v>
      </c>
      <c r="U97" s="253"/>
      <c r="V97" s="253"/>
    </row>
    <row r="98" spans="1:23" x14ac:dyDescent="0.2">
      <c r="A98" s="502" t="s">
        <v>78</v>
      </c>
      <c r="B98" s="502"/>
      <c r="C98" s="502"/>
      <c r="E98" s="489" t="str">
        <f>'Fun Patches'!C30</f>
        <v>&lt;LIST PATCH HERE&gt;</v>
      </c>
      <c r="F98" s="490"/>
      <c r="G98" s="265" t="str">
        <f>IF('Fun Patches'!H30="A","A"," ")</f>
        <v xml:space="preserve"> </v>
      </c>
      <c r="I98" s="255"/>
      <c r="J98" s="359" t="str">
        <f>'Council Own'!C34</f>
        <v>&lt;List Requirement Here&gt;</v>
      </c>
      <c r="K98" s="265" t="str">
        <f>IF('Council Own'!H34="A","A"," ")</f>
        <v xml:space="preserve"> </v>
      </c>
      <c r="M98" s="255"/>
      <c r="N98" s="359" t="str">
        <f>'Council Own'!C82</f>
        <v>&lt;List Requirement Here&gt;</v>
      </c>
      <c r="O98" s="265" t="str">
        <f>IF('Council Own'!H82="A","A"," ")</f>
        <v xml:space="preserve"> </v>
      </c>
      <c r="Q98" s="255"/>
      <c r="R98" s="359" t="str">
        <f>'Council Own'!C130</f>
        <v>&lt;List Requirement Here&gt;</v>
      </c>
      <c r="S98" s="265" t="str">
        <f>IF('Council Own'!H130="A","A"," ")</f>
        <v xml:space="preserve"> </v>
      </c>
      <c r="U98" s="253"/>
      <c r="V98" s="253"/>
    </row>
    <row r="99" spans="1:23" ht="14.25" customHeight="1" x14ac:dyDescent="0.2">
      <c r="A99" s="499" t="s">
        <v>75</v>
      </c>
      <c r="B99" s="500"/>
      <c r="C99" s="501"/>
      <c r="E99" s="489" t="str">
        <f>'Fun Patches'!C31</f>
        <v>&lt;LIST PATCH HERE&gt;</v>
      </c>
      <c r="F99" s="490"/>
      <c r="G99" s="265" t="str">
        <f>IF('Fun Patches'!H31="A","A"," ")</f>
        <v xml:space="preserve"> </v>
      </c>
      <c r="I99" s="255">
        <v>2</v>
      </c>
      <c r="J99" s="359" t="str">
        <f>'Council Own'!C35</f>
        <v>&lt;List Requirement Here&gt;</v>
      </c>
      <c r="K99" s="265" t="str">
        <f>IF('Council Own'!H35="A","A"," ")</f>
        <v xml:space="preserve"> </v>
      </c>
      <c r="M99" s="255">
        <v>2</v>
      </c>
      <c r="N99" s="359" t="str">
        <f>'Council Own'!C83</f>
        <v>&lt;List Requirement Here&gt;</v>
      </c>
      <c r="O99" s="265" t="str">
        <f>IF('Council Own'!H83="A","A"," ")</f>
        <v xml:space="preserve"> </v>
      </c>
      <c r="Q99" s="255">
        <v>2</v>
      </c>
      <c r="R99" s="359" t="str">
        <f>'Council Own'!C131</f>
        <v>&lt;List Requirement Here&gt;</v>
      </c>
      <c r="S99" s="265" t="str">
        <f>IF('Council Own'!H131="A","A"," ")</f>
        <v xml:space="preserve"> </v>
      </c>
      <c r="U99" s="253"/>
      <c r="V99" s="253"/>
    </row>
    <row r="100" spans="1:23" x14ac:dyDescent="0.2">
      <c r="A100" s="499" t="s">
        <v>76</v>
      </c>
      <c r="B100" s="500"/>
      <c r="C100" s="501"/>
      <c r="E100" s="489" t="str">
        <f>'Fun Patches'!C32</f>
        <v>&lt;LIST PATCH HERE&gt;</v>
      </c>
      <c r="F100" s="490"/>
      <c r="G100" s="265" t="str">
        <f>IF('Fun Patches'!H32="A","A"," ")</f>
        <v xml:space="preserve"> </v>
      </c>
      <c r="I100" s="255"/>
      <c r="J100" s="359" t="str">
        <f>'Council Own'!C36</f>
        <v>&lt;List Requirement Here&gt;</v>
      </c>
      <c r="K100" s="265" t="str">
        <f>IF('Council Own'!H36="A","A"," ")</f>
        <v xml:space="preserve"> </v>
      </c>
      <c r="M100" s="255"/>
      <c r="N100" s="359" t="str">
        <f>'Council Own'!C84</f>
        <v>&lt;List Requirement Here&gt;</v>
      </c>
      <c r="O100" s="265" t="str">
        <f>IF('Council Own'!H84="A","A"," ")</f>
        <v xml:space="preserve"> </v>
      </c>
      <c r="Q100" s="255"/>
      <c r="R100" s="359" t="str">
        <f>'Council Own'!C132</f>
        <v>&lt;List Requirement Here&gt;</v>
      </c>
      <c r="S100" s="265" t="str">
        <f>IF('Council Own'!H132="A","A"," ")</f>
        <v xml:space="preserve"> </v>
      </c>
      <c r="U100" s="352"/>
      <c r="V100" s="353"/>
      <c r="W100" s="356"/>
    </row>
    <row r="101" spans="1:23" x14ac:dyDescent="0.2">
      <c r="A101" s="486" t="s">
        <v>77</v>
      </c>
      <c r="B101" s="487"/>
      <c r="C101" s="488"/>
      <c r="E101" s="489" t="str">
        <f>'Fun Patches'!C33</f>
        <v>&lt;LIST PATCH HERE&gt;</v>
      </c>
      <c r="F101" s="490"/>
      <c r="G101" s="265" t="str">
        <f>IF('Fun Patches'!H33="A","A"," ")</f>
        <v xml:space="preserve"> </v>
      </c>
      <c r="I101" s="255"/>
      <c r="J101" s="359" t="str">
        <f>'Council Own'!C37</f>
        <v>&lt;List Requirement Here&gt;</v>
      </c>
      <c r="K101" s="265" t="str">
        <f>IF('Council Own'!H37="A","A"," ")</f>
        <v xml:space="preserve"> </v>
      </c>
      <c r="M101" s="255"/>
      <c r="N101" s="359" t="str">
        <f>'Council Own'!C85</f>
        <v>&lt;List Requirement Here&gt;</v>
      </c>
      <c r="O101" s="265" t="str">
        <f>IF('Council Own'!H85="A","A"," ")</f>
        <v xml:space="preserve"> </v>
      </c>
      <c r="Q101" s="255"/>
      <c r="R101" s="359" t="str">
        <f>'Council Own'!C133</f>
        <v>&lt;List Requirement Here&gt;</v>
      </c>
      <c r="S101" s="265" t="str">
        <f>IF('Council Own'!H133="A","A"," ")</f>
        <v xml:space="preserve"> </v>
      </c>
      <c r="U101" s="253"/>
      <c r="V101" s="253"/>
    </row>
    <row r="102" spans="1:23" x14ac:dyDescent="0.2">
      <c r="E102" s="489" t="str">
        <f>'Fun Patches'!C34</f>
        <v>&lt;LIST PATCH HERE&gt;</v>
      </c>
      <c r="F102" s="490"/>
      <c r="G102" s="265" t="str">
        <f>IF('Fun Patches'!H34="A","A"," ")</f>
        <v xml:space="preserve"> </v>
      </c>
      <c r="I102" s="255"/>
      <c r="J102" s="359" t="str">
        <f>'Council Own'!C38</f>
        <v>&lt;List Requirement Here&gt;</v>
      </c>
      <c r="K102" s="265" t="str">
        <f>IF('Council Own'!H38="A","A"," ")</f>
        <v xml:space="preserve"> </v>
      </c>
      <c r="M102" s="255"/>
      <c r="N102" s="359" t="str">
        <f>'Council Own'!C86</f>
        <v>&lt;List Requirement Here&gt;</v>
      </c>
      <c r="O102" s="265" t="str">
        <f>IF('Council Own'!H86="A","A"," ")</f>
        <v xml:space="preserve"> </v>
      </c>
      <c r="Q102" s="255"/>
      <c r="R102" s="359" t="str">
        <f>'Council Own'!C134</f>
        <v>&lt;List Requirement Here&gt;</v>
      </c>
      <c r="S102" s="265" t="str">
        <f>IF('Council Own'!H134="A","A"," ")</f>
        <v xml:space="preserve"> </v>
      </c>
      <c r="U102" s="253"/>
      <c r="V102" s="253"/>
    </row>
    <row r="103" spans="1:23" x14ac:dyDescent="0.2">
      <c r="E103" s="489" t="str">
        <f>'Fun Patches'!C35</f>
        <v>&lt;LIST PATCH HERE&gt;</v>
      </c>
      <c r="F103" s="490"/>
      <c r="G103" s="265" t="str">
        <f>IF('Fun Patches'!H35="A","A"," ")</f>
        <v xml:space="preserve"> </v>
      </c>
      <c r="I103" s="255">
        <v>3</v>
      </c>
      <c r="J103" s="359" t="str">
        <f>'Council Own'!C39</f>
        <v>&lt;List Requirement Here&gt;</v>
      </c>
      <c r="K103" s="265" t="str">
        <f>IF('Council Own'!H39="A","A"," ")</f>
        <v xml:space="preserve"> </v>
      </c>
      <c r="M103" s="255">
        <v>3</v>
      </c>
      <c r="N103" s="359" t="str">
        <f>'Council Own'!C87</f>
        <v>&lt;List Requirement Here&gt;</v>
      </c>
      <c r="O103" s="265" t="str">
        <f>IF('Council Own'!H87="A","A"," ")</f>
        <v xml:space="preserve"> </v>
      </c>
      <c r="Q103" s="255">
        <v>3</v>
      </c>
      <c r="R103" s="359" t="str">
        <f>'Council Own'!C135</f>
        <v>&lt;List Requirement Here&gt;</v>
      </c>
      <c r="S103" s="265" t="str">
        <f>IF('Council Own'!H135="A","A"," ")</f>
        <v xml:space="preserve"> </v>
      </c>
      <c r="U103" s="253"/>
      <c r="V103" s="253"/>
    </row>
    <row r="104" spans="1:23" x14ac:dyDescent="0.2">
      <c r="E104" s="489" t="str">
        <f>'Fun Patches'!C36</f>
        <v>&lt;LIST PATCH HERE&gt;</v>
      </c>
      <c r="F104" s="490"/>
      <c r="G104" s="265" t="str">
        <f>IF('Fun Patches'!H36="A","A"," ")</f>
        <v xml:space="preserve"> </v>
      </c>
      <c r="I104" s="255"/>
      <c r="J104" s="359" t="str">
        <f>'Council Own'!C40</f>
        <v>&lt;List Requirement Here&gt;</v>
      </c>
      <c r="K104" s="265" t="str">
        <f>IF('Council Own'!H40="A","A"," ")</f>
        <v xml:space="preserve"> </v>
      </c>
      <c r="M104" s="255"/>
      <c r="N104" s="359" t="str">
        <f>'Council Own'!C88</f>
        <v>&lt;List Requirement Here&gt;</v>
      </c>
      <c r="O104" s="265" t="str">
        <f>IF('Council Own'!H88="A","A"," ")</f>
        <v xml:space="preserve"> </v>
      </c>
      <c r="Q104" s="255"/>
      <c r="R104" s="359" t="str">
        <f>'Council Own'!C136</f>
        <v>&lt;List Requirement Here&gt;</v>
      </c>
      <c r="S104" s="265" t="str">
        <f>IF('Council Own'!H136="A","A"," ")</f>
        <v xml:space="preserve"> </v>
      </c>
      <c r="U104" s="253"/>
      <c r="V104" s="253"/>
    </row>
    <row r="105" spans="1:23" x14ac:dyDescent="0.2">
      <c r="E105" s="489" t="str">
        <f>'Fun Patches'!C37</f>
        <v>&lt;LIST PATCH HERE&gt;</v>
      </c>
      <c r="F105" s="490"/>
      <c r="G105" s="265" t="str">
        <f>IF('Fun Patches'!H37="A","A"," ")</f>
        <v xml:space="preserve"> </v>
      </c>
      <c r="I105" s="255"/>
      <c r="J105" s="359" t="str">
        <f>'Council Own'!C41</f>
        <v>&lt;List Requirement Here&gt;</v>
      </c>
      <c r="K105" s="265" t="str">
        <f>IF('Council Own'!H41="A","A"," ")</f>
        <v xml:space="preserve"> </v>
      </c>
      <c r="M105" s="255"/>
      <c r="N105" s="359" t="str">
        <f>'Council Own'!C89</f>
        <v>&lt;List Requirement Here&gt;</v>
      </c>
      <c r="O105" s="265" t="str">
        <f>IF('Council Own'!H89="A","A"," ")</f>
        <v xml:space="preserve"> </v>
      </c>
      <c r="Q105" s="255"/>
      <c r="R105" s="359" t="str">
        <f>'Council Own'!C137</f>
        <v>&lt;List Requirement Here&gt;</v>
      </c>
      <c r="S105" s="265" t="str">
        <f>IF('Council Own'!H137="A","A"," ")</f>
        <v xml:space="preserve"> </v>
      </c>
      <c r="U105" s="253"/>
      <c r="V105" s="253"/>
    </row>
    <row r="106" spans="1:23" x14ac:dyDescent="0.2">
      <c r="E106" s="489" t="str">
        <f>'Fun Patches'!C38</f>
        <v>&lt;LIST PATCH HERE&gt;</v>
      </c>
      <c r="F106" s="490"/>
      <c r="G106" s="265" t="str">
        <f>IF('Fun Patches'!H38="A","A"," ")</f>
        <v xml:space="preserve"> </v>
      </c>
      <c r="I106" s="255"/>
      <c r="J106" s="359" t="str">
        <f>'Council Own'!C42</f>
        <v>&lt;List Requirement Here&gt;</v>
      </c>
      <c r="K106" s="265" t="str">
        <f>IF('Council Own'!H42="A","A"," ")</f>
        <v xml:space="preserve"> </v>
      </c>
      <c r="M106" s="255"/>
      <c r="N106" s="359" t="str">
        <f>'Council Own'!C90</f>
        <v>&lt;List Requirement Here&gt;</v>
      </c>
      <c r="O106" s="265" t="str">
        <f>IF('Council Own'!H90="A","A"," ")</f>
        <v xml:space="preserve"> </v>
      </c>
      <c r="Q106" s="255"/>
      <c r="R106" s="359" t="str">
        <f>'Council Own'!C138</f>
        <v>&lt;List Requirement Here&gt;</v>
      </c>
      <c r="S106" s="265" t="str">
        <f>IF('Council Own'!H138="A","A"," ")</f>
        <v xml:space="preserve"> </v>
      </c>
      <c r="U106" s="253"/>
      <c r="V106" s="253"/>
    </row>
    <row r="107" spans="1:23" x14ac:dyDescent="0.2">
      <c r="E107" s="292"/>
      <c r="F107" s="271"/>
      <c r="G107" s="356"/>
      <c r="I107" s="255">
        <v>4</v>
      </c>
      <c r="J107" s="359" t="str">
        <f>'Council Own'!C43</f>
        <v>&lt;List Requirement Here&gt;</v>
      </c>
      <c r="K107" s="265" t="str">
        <f>IF('Council Own'!H43="A","A"," ")</f>
        <v xml:space="preserve"> </v>
      </c>
      <c r="M107" s="255">
        <v>4</v>
      </c>
      <c r="N107" s="359" t="str">
        <f>'Council Own'!C91</f>
        <v>&lt;List Requirement Here&gt;</v>
      </c>
      <c r="O107" s="265" t="str">
        <f>IF('Council Own'!H91="A","A"," ")</f>
        <v xml:space="preserve"> </v>
      </c>
      <c r="Q107" s="255">
        <v>4</v>
      </c>
      <c r="R107" s="359" t="str">
        <f>'Council Own'!C139</f>
        <v>&lt;List Requirement Here&gt;</v>
      </c>
      <c r="S107" s="265" t="str">
        <f>IF('Council Own'!H139="A","A"," ")</f>
        <v xml:space="preserve"> </v>
      </c>
      <c r="U107" s="253"/>
      <c r="V107" s="253"/>
    </row>
    <row r="108" spans="1:23" x14ac:dyDescent="0.2">
      <c r="I108" s="255"/>
      <c r="J108" s="359" t="str">
        <f>'Council Own'!C44</f>
        <v>&lt;List Requirement Here&gt;</v>
      </c>
      <c r="K108" s="265" t="str">
        <f>IF('Council Own'!H44="A","A"," ")</f>
        <v xml:space="preserve"> </v>
      </c>
      <c r="M108" s="255"/>
      <c r="N108" s="359" t="str">
        <f>'Council Own'!C92</f>
        <v>&lt;List Requirement Here&gt;</v>
      </c>
      <c r="O108" s="265" t="str">
        <f>IF('Council Own'!H92="A","A"," ")</f>
        <v xml:space="preserve"> </v>
      </c>
      <c r="Q108" s="255"/>
      <c r="R108" s="359" t="str">
        <f>'Council Own'!C140</f>
        <v>&lt;List Requirement Here&gt;</v>
      </c>
      <c r="S108" s="265" t="str">
        <f>IF('Council Own'!H140="A","A"," ")</f>
        <v xml:space="preserve"> </v>
      </c>
      <c r="U108" s="253"/>
      <c r="V108" s="253"/>
    </row>
    <row r="109" spans="1:23" x14ac:dyDescent="0.2">
      <c r="I109" s="255"/>
      <c r="J109" s="359" t="str">
        <f>'Council Own'!C45</f>
        <v>&lt;List Requirement Here&gt;</v>
      </c>
      <c r="K109" s="265" t="str">
        <f>IF('Council Own'!H45="A","A"," ")</f>
        <v xml:space="preserve"> </v>
      </c>
      <c r="M109" s="255"/>
      <c r="N109" s="359" t="str">
        <f>'Council Own'!C93</f>
        <v>&lt;List Requirement Here&gt;</v>
      </c>
      <c r="O109" s="265" t="str">
        <f>IF('Council Own'!H93="A","A"," ")</f>
        <v xml:space="preserve"> </v>
      </c>
      <c r="Q109" s="255"/>
      <c r="R109" s="359" t="str">
        <f>'Council Own'!C141</f>
        <v>&lt;List Requirement Here&gt;</v>
      </c>
      <c r="S109" s="265" t="str">
        <f>IF('Council Own'!H141="A","A"," ")</f>
        <v xml:space="preserve"> </v>
      </c>
      <c r="U109" s="253"/>
      <c r="V109" s="253"/>
    </row>
    <row r="110" spans="1:23" x14ac:dyDescent="0.2">
      <c r="I110" s="255"/>
      <c r="J110" s="359" t="str">
        <f>'Council Own'!C46</f>
        <v>&lt;List Requirement Here&gt;</v>
      </c>
      <c r="K110" s="265" t="str">
        <f>IF('Council Own'!H46="A","A"," ")</f>
        <v xml:space="preserve"> </v>
      </c>
      <c r="M110" s="255"/>
      <c r="N110" s="359" t="str">
        <f>'Council Own'!C94</f>
        <v>&lt;List Requirement Here&gt;</v>
      </c>
      <c r="O110" s="265" t="str">
        <f>IF('Council Own'!H94="A","A"," ")</f>
        <v xml:space="preserve"> </v>
      </c>
      <c r="Q110" s="255"/>
      <c r="R110" s="359" t="str">
        <f>'Council Own'!C142</f>
        <v>&lt;List Requirement Here&gt;</v>
      </c>
      <c r="S110" s="265" t="str">
        <f>IF('Council Own'!H142="A","A"," ")</f>
        <v xml:space="preserve"> </v>
      </c>
      <c r="U110" s="253"/>
      <c r="V110" s="253"/>
    </row>
    <row r="111" spans="1:23" x14ac:dyDescent="0.2">
      <c r="I111" s="255">
        <v>5</v>
      </c>
      <c r="J111" s="359" t="str">
        <f>'Council Own'!C47</f>
        <v>&lt;List Requirement Here&gt;</v>
      </c>
      <c r="K111" s="265" t="str">
        <f>IF('Council Own'!H47="A","A"," ")</f>
        <v xml:space="preserve"> </v>
      </c>
      <c r="M111" s="255">
        <v>5</v>
      </c>
      <c r="N111" s="359" t="str">
        <f>'Council Own'!C95</f>
        <v>&lt;List Requirement Here&gt;</v>
      </c>
      <c r="O111" s="265" t="str">
        <f>IF('Council Own'!H95="A","A"," ")</f>
        <v xml:space="preserve"> </v>
      </c>
      <c r="Q111" s="255">
        <v>5</v>
      </c>
      <c r="R111" s="359" t="str">
        <f>'Council Own'!C143</f>
        <v>&lt;List Requirement Here&gt;</v>
      </c>
      <c r="S111" s="265" t="str">
        <f>IF('Council Own'!H143="A","A"," ")</f>
        <v xml:space="preserve"> </v>
      </c>
      <c r="U111" s="353"/>
      <c r="V111" s="353"/>
      <c r="W111" s="356"/>
    </row>
    <row r="112" spans="1:23" x14ac:dyDescent="0.2">
      <c r="I112" s="255"/>
      <c r="J112" s="359" t="str">
        <f>'Council Own'!C48</f>
        <v>&lt;List Requirement Here&gt;</v>
      </c>
      <c r="K112" s="265" t="str">
        <f>IF('Council Own'!H48="A","A"," ")</f>
        <v xml:space="preserve"> </v>
      </c>
      <c r="M112" s="255"/>
      <c r="N112" s="359" t="str">
        <f>'Council Own'!C96</f>
        <v>&lt;List Requirement Here&gt;</v>
      </c>
      <c r="O112" s="265" t="str">
        <f>IF('Council Own'!H96="A","A"," ")</f>
        <v xml:space="preserve"> </v>
      </c>
      <c r="Q112" s="255"/>
      <c r="R112" s="359" t="str">
        <f>'Council Own'!C144</f>
        <v>&lt;List Requirement Here&gt;</v>
      </c>
      <c r="S112" s="265" t="str">
        <f>IF('Council Own'!H144="A","A"," ")</f>
        <v xml:space="preserve"> </v>
      </c>
      <c r="U112" s="253"/>
      <c r="V112" s="253"/>
    </row>
    <row r="113" spans="9:22" x14ac:dyDescent="0.2">
      <c r="I113" s="255"/>
      <c r="J113" s="359" t="str">
        <f>'Council Own'!C49</f>
        <v>&lt;List Requirement Here&gt;</v>
      </c>
      <c r="K113" s="265" t="str">
        <f>IF('Council Own'!H49="A","A"," ")</f>
        <v xml:space="preserve"> </v>
      </c>
      <c r="M113" s="255"/>
      <c r="N113" s="359" t="str">
        <f>'Council Own'!C97</f>
        <v>&lt;List Requirement Here&gt;</v>
      </c>
      <c r="O113" s="265" t="str">
        <f>IF('Council Own'!H97="A","A"," ")</f>
        <v xml:space="preserve"> </v>
      </c>
      <c r="Q113" s="255"/>
      <c r="R113" s="359" t="str">
        <f>'Council Own'!C145</f>
        <v>&lt;List Requirement Here&gt;</v>
      </c>
      <c r="S113" s="265" t="str">
        <f>IF('Council Own'!H145="A","A"," ")</f>
        <v xml:space="preserve"> </v>
      </c>
      <c r="U113" s="253"/>
      <c r="V113" s="253"/>
    </row>
    <row r="114" spans="9:22" x14ac:dyDescent="0.2">
      <c r="I114" s="255"/>
      <c r="J114" s="359" t="str">
        <f>'Council Own'!C50</f>
        <v>&lt;List Requirement Here&gt;</v>
      </c>
      <c r="K114" s="265" t="str">
        <f>IF('Council Own'!H50="A","A"," ")</f>
        <v xml:space="preserve"> </v>
      </c>
      <c r="M114" s="255"/>
      <c r="N114" s="359" t="str">
        <f>'Council Own'!C98</f>
        <v>&lt;List Requirement Here&gt;</v>
      </c>
      <c r="O114" s="265" t="str">
        <f>IF('Council Own'!H98="A","A"," ")</f>
        <v xml:space="preserve"> </v>
      </c>
      <c r="Q114" s="255"/>
      <c r="R114" s="359" t="str">
        <f>'Council Own'!C146</f>
        <v>&lt;List Requirement Here&gt;</v>
      </c>
      <c r="S114" s="265" t="str">
        <f>IF('Council Own'!H146="A","A"," ")</f>
        <v xml:space="preserve"> </v>
      </c>
      <c r="U114" s="253"/>
      <c r="V114" s="253"/>
    </row>
    <row r="115" spans="9:22" x14ac:dyDescent="0.2">
      <c r="I115" s="292"/>
      <c r="J115" s="271"/>
      <c r="K115" s="356"/>
      <c r="U115" s="253"/>
      <c r="V115" s="253"/>
    </row>
    <row r="116" spans="9:22" x14ac:dyDescent="0.2">
      <c r="I116" s="292"/>
      <c r="J116" s="271"/>
      <c r="K116" s="356"/>
      <c r="U116" s="253"/>
      <c r="V116" s="253"/>
    </row>
    <row r="117" spans="9:22" x14ac:dyDescent="0.2">
      <c r="I117" s="292"/>
      <c r="J117" s="271"/>
      <c r="K117" s="356"/>
    </row>
    <row r="118" spans="9:22" x14ac:dyDescent="0.2">
      <c r="I118" s="292"/>
      <c r="J118" s="271"/>
      <c r="K118" s="356"/>
    </row>
    <row r="119" spans="9:22" x14ac:dyDescent="0.2">
      <c r="I119" s="292"/>
      <c r="J119" s="271"/>
      <c r="K119" s="356"/>
    </row>
    <row r="120" spans="9:22" x14ac:dyDescent="0.2">
      <c r="I120" s="292"/>
      <c r="J120" s="271"/>
      <c r="K120" s="356"/>
    </row>
    <row r="121" spans="9:22" x14ac:dyDescent="0.2">
      <c r="J121" s="262"/>
      <c r="K121" s="262"/>
    </row>
    <row r="147" ht="12.75" customHeight="1" x14ac:dyDescent="0.2"/>
    <row r="148" ht="12.75" customHeight="1" x14ac:dyDescent="0.2"/>
    <row r="172" ht="12.75" customHeight="1" x14ac:dyDescent="0.2"/>
    <row r="173" ht="12.75" customHeight="1" x14ac:dyDescent="0.2"/>
  </sheetData>
  <sheetProtection password="9A15" sheet="1" objects="1" scenarios="1" selectLockedCells="1" selectUnlockedCells="1"/>
  <mergeCells count="113">
    <mergeCell ref="E102:F102"/>
    <mergeCell ref="E96:F96"/>
    <mergeCell ref="E97:F97"/>
    <mergeCell ref="A98:C98"/>
    <mergeCell ref="E98:F98"/>
    <mergeCell ref="A99:C99"/>
    <mergeCell ref="E99:F99"/>
    <mergeCell ref="A100:C100"/>
    <mergeCell ref="E100:F100"/>
    <mergeCell ref="A101:C101"/>
    <mergeCell ref="E101:F101"/>
    <mergeCell ref="E87:F87"/>
    <mergeCell ref="E88:F88"/>
    <mergeCell ref="E89:F89"/>
    <mergeCell ref="E90:F90"/>
    <mergeCell ref="E91:F91"/>
    <mergeCell ref="E92:F92"/>
    <mergeCell ref="E93:F93"/>
    <mergeCell ref="E94:F94"/>
    <mergeCell ref="E95:F95"/>
    <mergeCell ref="E78:F78"/>
    <mergeCell ref="E79:F79"/>
    <mergeCell ref="E80:F80"/>
    <mergeCell ref="E81:F81"/>
    <mergeCell ref="E82:F82"/>
    <mergeCell ref="E83:F83"/>
    <mergeCell ref="E84:F84"/>
    <mergeCell ref="E85:F85"/>
    <mergeCell ref="E86:F86"/>
    <mergeCell ref="A26:B26"/>
    <mergeCell ref="A28:C28"/>
    <mergeCell ref="Q28:R28"/>
    <mergeCell ref="B29:C29"/>
    <mergeCell ref="B30:C30"/>
    <mergeCell ref="B34:C34"/>
    <mergeCell ref="Q34:R34"/>
    <mergeCell ref="B35:C35"/>
    <mergeCell ref="B42:C42"/>
    <mergeCell ref="Q42:R42"/>
    <mergeCell ref="A8:B8"/>
    <mergeCell ref="A9:B9"/>
    <mergeCell ref="A11:B11"/>
    <mergeCell ref="A16:B16"/>
    <mergeCell ref="A18:B18"/>
    <mergeCell ref="A19:B19"/>
    <mergeCell ref="A20:B20"/>
    <mergeCell ref="A24:C24"/>
    <mergeCell ref="A25:B25"/>
    <mergeCell ref="Q1:S1"/>
    <mergeCell ref="E2:G2"/>
    <mergeCell ref="Q2:R2"/>
    <mergeCell ref="Q3:R3"/>
    <mergeCell ref="Q4:R4"/>
    <mergeCell ref="Q5:R5"/>
    <mergeCell ref="Q6:R6"/>
    <mergeCell ref="Q7:R7"/>
    <mergeCell ref="Q8:R8"/>
    <mergeCell ref="A3:B3"/>
    <mergeCell ref="A4:C4"/>
    <mergeCell ref="A5:B5"/>
    <mergeCell ref="A6:B6"/>
    <mergeCell ref="A7:B7"/>
    <mergeCell ref="A1:C1"/>
    <mergeCell ref="E1:G1"/>
    <mergeCell ref="I1:K1"/>
    <mergeCell ref="M1:O1"/>
    <mergeCell ref="Q9:R9"/>
    <mergeCell ref="A10:B10"/>
    <mergeCell ref="Q10:R10"/>
    <mergeCell ref="Q11:R11"/>
    <mergeCell ref="Q12:R12"/>
    <mergeCell ref="A13:C13"/>
    <mergeCell ref="Q13:R13"/>
    <mergeCell ref="Q14:R14"/>
    <mergeCell ref="Q15:R15"/>
    <mergeCell ref="A12:B12"/>
    <mergeCell ref="A14:B14"/>
    <mergeCell ref="A15:B15"/>
    <mergeCell ref="Q16:R16"/>
    <mergeCell ref="Q17:R17"/>
    <mergeCell ref="Q18:R18"/>
    <mergeCell ref="Q19:R19"/>
    <mergeCell ref="Q20:R20"/>
    <mergeCell ref="A21:C21"/>
    <mergeCell ref="Q21:R21"/>
    <mergeCell ref="A22:B22"/>
    <mergeCell ref="A23:B23"/>
    <mergeCell ref="E23:G23"/>
    <mergeCell ref="A17:B17"/>
    <mergeCell ref="E103:F103"/>
    <mergeCell ref="E104:F104"/>
    <mergeCell ref="E105:F105"/>
    <mergeCell ref="E106:F106"/>
    <mergeCell ref="B43:C43"/>
    <mergeCell ref="E45:G45"/>
    <mergeCell ref="A49:C49"/>
    <mergeCell ref="Q55:S55"/>
    <mergeCell ref="E72:G72"/>
    <mergeCell ref="I72:K72"/>
    <mergeCell ref="M72:O72"/>
    <mergeCell ref="Q72:S72"/>
    <mergeCell ref="E73:F73"/>
    <mergeCell ref="A72:C72"/>
    <mergeCell ref="A76:B76"/>
    <mergeCell ref="A77:B77"/>
    <mergeCell ref="A78:B78"/>
    <mergeCell ref="A73:B73"/>
    <mergeCell ref="A74:B74"/>
    <mergeCell ref="A75:B75"/>
    <mergeCell ref="E74:F74"/>
    <mergeCell ref="E75:F75"/>
    <mergeCell ref="E76:F76"/>
    <mergeCell ref="E77:F77"/>
  </mergeCells>
  <pageMargins left="0.75" right="0.75" top="0.4" bottom="0.2" header="0.2" footer="0.2"/>
  <pageSetup scale="64" fitToHeight="0" orientation="landscape" horizontalDpi="300" verticalDpi="300" r:id="rId1"/>
  <headerFooter alignWithMargins="0">
    <oddHeader>&amp;C&amp;"Arial,Bold"&amp;12CadetteTrax - &amp;10&amp;D</oddHeader>
  </headerFooter>
  <rowBreaks count="1" manualBreakCount="1">
    <brk id="69" max="18"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3"/>
  <sheetViews>
    <sheetView showGridLines="0" zoomScale="90" zoomScaleNormal="90" workbookViewId="0">
      <selection sqref="A1:XFD1048576"/>
    </sheetView>
  </sheetViews>
  <sheetFormatPr defaultRowHeight="12.75" x14ac:dyDescent="0.2"/>
  <cols>
    <col min="1" max="1" width="2.7109375" style="249" customWidth="1"/>
    <col min="2" max="2" width="30.7109375" style="249" customWidth="1"/>
    <col min="3" max="4" width="2.5703125" style="249" customWidth="1"/>
    <col min="5" max="5" width="2.7109375" style="249" bestFit="1" customWidth="1"/>
    <col min="6" max="6" width="30.28515625" style="249" customWidth="1"/>
    <col min="7" max="7" width="3" style="249" customWidth="1"/>
    <col min="8" max="8" width="3.140625" style="249" customWidth="1"/>
    <col min="9" max="9" width="2" style="249" customWidth="1"/>
    <col min="10" max="10" width="30.28515625" style="249" customWidth="1"/>
    <col min="11" max="11" width="3" style="249" customWidth="1"/>
    <col min="12" max="12" width="3.140625" style="249" customWidth="1"/>
    <col min="13" max="13" width="2" style="249" customWidth="1"/>
    <col min="14" max="14" width="30.28515625" style="249" customWidth="1"/>
    <col min="15" max="16" width="3" style="249" customWidth="1"/>
    <col min="17" max="17" width="2.7109375" style="249" customWidth="1"/>
    <col min="18" max="18" width="30.5703125" style="249" customWidth="1"/>
    <col min="19" max="19" width="2.7109375" style="249" customWidth="1"/>
    <col min="20" max="16384" width="9.140625" style="249"/>
  </cols>
  <sheetData>
    <row r="1" spans="1:21" ht="21" customHeight="1" x14ac:dyDescent="0.35">
      <c r="A1" s="530" t="str">
        <f ca="1">MID(CELL("filename",A1),FIND(IF(ISERROR(FIND("]",CELL("filename",A1))),"$","]"),CELL("filename",A1))+1,256)</f>
        <v>ambassador 6</v>
      </c>
      <c r="B1" s="530"/>
      <c r="C1" s="530"/>
      <c r="D1" s="273"/>
      <c r="E1" s="524" t="s">
        <v>16</v>
      </c>
      <c r="F1" s="524"/>
      <c r="G1" s="524"/>
      <c r="I1" s="524" t="s">
        <v>16</v>
      </c>
      <c r="J1" s="524"/>
      <c r="K1" s="524"/>
      <c r="M1" s="524" t="s">
        <v>16</v>
      </c>
      <c r="N1" s="524"/>
      <c r="O1" s="524"/>
      <c r="Q1" s="524" t="s">
        <v>141</v>
      </c>
      <c r="R1" s="524"/>
      <c r="S1" s="524"/>
      <c r="T1" s="247"/>
      <c r="U1" s="247"/>
    </row>
    <row r="2" spans="1:21" s="253" customFormat="1" ht="13.5" thickBot="1" x14ac:dyDescent="0.25">
      <c r="A2" s="250"/>
      <c r="B2" s="251"/>
      <c r="C2" s="252" t="s">
        <v>17</v>
      </c>
      <c r="D2" s="251"/>
      <c r="E2" s="510" t="str">
        <f>Badges!B6</f>
        <v>Photography</v>
      </c>
      <c r="F2" s="510"/>
      <c r="G2" s="510"/>
      <c r="H2" s="249"/>
      <c r="I2" s="255">
        <v>3</v>
      </c>
      <c r="J2" s="256" t="str">
        <f>Badges!C61</f>
        <v>Dig into national or state public policy</v>
      </c>
      <c r="K2" s="257"/>
      <c r="L2" s="249"/>
      <c r="M2" s="255">
        <v>3</v>
      </c>
      <c r="N2" s="256" t="str">
        <f>Badges!C130</f>
        <v>Share sisterhood around the world</v>
      </c>
      <c r="O2" s="257"/>
      <c r="P2" s="249"/>
      <c r="Q2" s="511" t="str">
        <f>'Age-Level'!B5</f>
        <v>Gold Torch Award</v>
      </c>
      <c r="R2" s="512"/>
      <c r="S2" s="259" t="str">
        <f>IF('Age-Level'!I8="C","C",IF('Age-Level'!I8="P","P",""))</f>
        <v/>
      </c>
      <c r="T2" s="247"/>
      <c r="U2" s="247"/>
    </row>
    <row r="3" spans="1:21" x14ac:dyDescent="0.2">
      <c r="A3" s="528" t="s">
        <v>138</v>
      </c>
      <c r="B3" s="529"/>
      <c r="C3" s="254">
        <f>INT(COUNTIF(C5:C12,"C"))+INT(COUNTIF(C14:C26,"C"))</f>
        <v>0</v>
      </c>
      <c r="E3" s="255">
        <v>1</v>
      </c>
      <c r="F3" s="256" t="str">
        <f>Badges!C7</f>
        <v>Expore the power of photography</v>
      </c>
      <c r="G3" s="257"/>
      <c r="I3" s="255"/>
      <c r="J3" s="256" t="str">
        <f>Badges!C62</f>
        <v>Track your issue</v>
      </c>
      <c r="K3" s="258" t="str">
        <f>IF(Badges!I62="A","A"," ")</f>
        <v xml:space="preserve"> </v>
      </c>
      <c r="M3" s="255"/>
      <c r="N3" s="256" t="str">
        <f>Badges!C131</f>
        <v>Explore an issue affecting girls and</v>
      </c>
      <c r="O3" s="258" t="str">
        <f>IF(Badges!I131="A","A"," ")</f>
        <v xml:space="preserve"> </v>
      </c>
      <c r="Q3" s="489" t="str">
        <f>'Age-Level'!B9</f>
        <v>Ambassador Community Service bar</v>
      </c>
      <c r="R3" s="490"/>
      <c r="S3" s="259" t="str">
        <f>IF('Age-Level'!I9="C","C",IF('Age-Level'!I9="P","P",""))</f>
        <v/>
      </c>
      <c r="T3" s="247"/>
      <c r="U3" s="247"/>
    </row>
    <row r="4" spans="1:21" x14ac:dyDescent="0.2">
      <c r="A4" s="518" t="str">
        <f>Summary!A3</f>
        <v>Legacy</v>
      </c>
      <c r="B4" s="518"/>
      <c r="C4" s="518"/>
      <c r="E4" s="255"/>
      <c r="F4" s="256" t="str">
        <f>Badges!C8</f>
        <v>Go to a photography exhibit</v>
      </c>
      <c r="G4" s="258" t="str">
        <f>IF(Badges!I8="A","A"," ")</f>
        <v xml:space="preserve"> </v>
      </c>
      <c r="I4" s="255"/>
      <c r="J4" s="256" t="str">
        <f>Badges!C63</f>
        <v>Talk to an interest gorup that promotes</v>
      </c>
      <c r="K4" s="258" t="str">
        <f>IF(Badges!I63="A","A"," ")</f>
        <v xml:space="preserve"> </v>
      </c>
      <c r="M4" s="255"/>
      <c r="N4" s="256" t="str">
        <f>Badges!C132</f>
        <v>Organize an event on women and STEM</v>
      </c>
      <c r="O4" s="258" t="str">
        <f>IF(Badges!I132="A","A"," ")</f>
        <v xml:space="preserve"> </v>
      </c>
      <c r="Q4" s="489" t="str">
        <f>'Age-Level'!B12</f>
        <v>Ambassador Service to Girl Scouting bar</v>
      </c>
      <c r="R4" s="490"/>
      <c r="S4" s="259" t="str">
        <f>IF('Age-Level'!I10="C","C",IF('Age-Level'!I10="P","P",""))</f>
        <v/>
      </c>
      <c r="T4" s="247"/>
      <c r="U4" s="247"/>
    </row>
    <row r="5" spans="1:21" ht="12.75" customHeight="1" x14ac:dyDescent="0.2">
      <c r="A5" s="519" t="str">
        <f>Summary!A4</f>
        <v>Photography</v>
      </c>
      <c r="B5" s="520"/>
      <c r="C5" s="260" t="str">
        <f>IF(Badges!I28="C","C",IF(Badges!I28="P","P",""))</f>
        <v/>
      </c>
      <c r="E5" s="255"/>
      <c r="F5" s="256" t="str">
        <f>Badges!C9</f>
        <v>Create a photography timeline.</v>
      </c>
      <c r="G5" s="258" t="str">
        <f>IF(Badges!I9="A","A"," ")</f>
        <v xml:space="preserve"> </v>
      </c>
      <c r="I5" s="255"/>
      <c r="J5" s="256" t="str">
        <f>Badges!C64</f>
        <v>Compare three different states' positions</v>
      </c>
      <c r="K5" s="258" t="str">
        <f>IF(Badges!I64="A","A"," ")</f>
        <v xml:space="preserve"> </v>
      </c>
      <c r="M5" s="255"/>
      <c r="N5" s="256" t="str">
        <f>Badges!C133</f>
        <v>Interview a global citizen</v>
      </c>
      <c r="O5" s="258" t="str">
        <f>IF(Badges!I133="A","A"," ")</f>
        <v xml:space="preserve"> </v>
      </c>
      <c r="Q5" s="489" t="str">
        <f>'Age-Level'!B15</f>
        <v>Ambassador Volunteer in Training</v>
      </c>
      <c r="R5" s="490"/>
      <c r="S5" s="259" t="str">
        <f>IF('Age-Level'!I19="C","C",IF('Age-Level'!I19="P","P",""))</f>
        <v/>
      </c>
      <c r="T5" s="247"/>
      <c r="U5" s="247"/>
    </row>
    <row r="6" spans="1:21" ht="12.75" customHeight="1" x14ac:dyDescent="0.2">
      <c r="A6" s="508" t="str">
        <f>Summary!A5</f>
        <v>Coaching</v>
      </c>
      <c r="B6" s="509"/>
      <c r="C6" s="260" t="str">
        <f>IF(Badges!I51="C","C",IF(Badges!I51="P","P",""))</f>
        <v/>
      </c>
      <c r="E6" s="255"/>
      <c r="F6" s="256" t="str">
        <f>Badges!C10</f>
        <v>Make sticky-note comics</v>
      </c>
      <c r="G6" s="258" t="str">
        <f>IF(Badges!I10="A","A"," ")</f>
        <v xml:space="preserve"> </v>
      </c>
      <c r="I6" s="255">
        <v>4</v>
      </c>
      <c r="J6" s="256" t="str">
        <f>Badges!C65</f>
        <v>Explore local or community policy</v>
      </c>
      <c r="K6" s="257"/>
      <c r="M6" s="255">
        <v>4</v>
      </c>
      <c r="N6" s="256" t="str">
        <f>Badges!C134</f>
        <v>Leave your wolrd better than you found it</v>
      </c>
      <c r="O6" s="257"/>
      <c r="Q6" s="489" t="str">
        <f>'Age-Level'!B20</f>
        <v>Journey Summit Pin</v>
      </c>
      <c r="R6" s="490"/>
      <c r="S6" s="259" t="str">
        <f>IF('Age-Level'!I21="C","C",IF('Age-Level'!I21="P","P",""))</f>
        <v/>
      </c>
      <c r="T6" s="247"/>
      <c r="U6" s="247"/>
    </row>
    <row r="7" spans="1:21" x14ac:dyDescent="0.2">
      <c r="A7" s="508" t="str">
        <f>Summary!A6</f>
        <v>Public Policy</v>
      </c>
      <c r="B7" s="509"/>
      <c r="C7" s="260" t="str">
        <f>IF(Badges!I74="C","C",IF(Badges!I74="P","P",""))</f>
        <v/>
      </c>
      <c r="E7" s="255">
        <v>2</v>
      </c>
      <c r="F7" s="256" t="str">
        <f>Badges!C11</f>
        <v>Focus on composition</v>
      </c>
      <c r="G7" s="257"/>
      <c r="I7" s="255"/>
      <c r="J7" s="256" t="str">
        <f>Badges!C66</f>
        <v>Attend a meeting</v>
      </c>
      <c r="K7" s="258" t="str">
        <f>IF(Badges!I66="A","A"," ")</f>
        <v xml:space="preserve"> </v>
      </c>
      <c r="M7" s="255"/>
      <c r="N7" s="256" t="str">
        <f>Badges!C135</f>
        <v xml:space="preserve">Find ideas to use your leaderhship </v>
      </c>
      <c r="O7" s="258" t="str">
        <f>IF(Badges!I135="A","A"," ")</f>
        <v xml:space="preserve"> </v>
      </c>
      <c r="Q7" s="489" t="str">
        <f>'Age-Level'!C23</f>
        <v>Cookie Rally (Year 1)</v>
      </c>
      <c r="R7" s="490"/>
      <c r="S7" s="265" t="str">
        <f>IF('Age-Level'!I23="A","A"," ")</f>
        <v xml:space="preserve"> </v>
      </c>
    </row>
    <row r="8" spans="1:21" x14ac:dyDescent="0.2">
      <c r="A8" s="508" t="str">
        <f>Summary!A7</f>
        <v>Dinner Party</v>
      </c>
      <c r="B8" s="509"/>
      <c r="C8" s="260" t="str">
        <f>IF(Badges!I97="C","C",IF(Badges!I97="P","P",""))</f>
        <v/>
      </c>
      <c r="E8" s="255"/>
      <c r="F8" s="256" t="str">
        <f>Badges!C12</f>
        <v>Capture a day in the life</v>
      </c>
      <c r="G8" s="258" t="str">
        <f>IF(Badges!I12="A","A"," ")</f>
        <v xml:space="preserve"> </v>
      </c>
      <c r="I8" s="255"/>
      <c r="J8" s="256" t="str">
        <f>Badges!C67</f>
        <v>Compare different local positions</v>
      </c>
      <c r="K8" s="258" t="str">
        <f>IF(Badges!I67="A","A"," ")</f>
        <v xml:space="preserve"> </v>
      </c>
      <c r="M8" s="255"/>
      <c r="N8" s="256" t="str">
        <f>Badges!C136</f>
        <v>Gather ideas to work for a healthy</v>
      </c>
      <c r="O8" s="258" t="str">
        <f>IF(Badges!I136="A","A"," ")</f>
        <v xml:space="preserve"> </v>
      </c>
      <c r="Q8" s="489" t="str">
        <f>'Age-Level'!C24</f>
        <v>Cookie Sales (Year 1)</v>
      </c>
      <c r="R8" s="490"/>
      <c r="S8" s="265" t="str">
        <f>IF('Age-Level'!I24="A","A"," ")</f>
        <v xml:space="preserve"> </v>
      </c>
    </row>
    <row r="9" spans="1:21" x14ac:dyDescent="0.2">
      <c r="A9" s="508" t="str">
        <f>Summary!A8</f>
        <v>Ambassador First Aid</v>
      </c>
      <c r="B9" s="509"/>
      <c r="C9" s="260" t="str">
        <f>IF(Badges!I120="C","C",IF(Badges!I120="P","P",""))</f>
        <v/>
      </c>
      <c r="E9" s="255"/>
      <c r="F9" s="256" t="str">
        <f>Badges!C13</f>
        <v>Photograph weather patterns</v>
      </c>
      <c r="G9" s="258" t="str">
        <f>IF(Badges!I13="A","A"," ")</f>
        <v xml:space="preserve"> </v>
      </c>
      <c r="I9" s="255"/>
      <c r="J9" s="256" t="str">
        <f>Badges!C68</f>
        <v>Visit your local legislator's office</v>
      </c>
      <c r="K9" s="258" t="str">
        <f>IF(Badges!I68="A","A"," ")</f>
        <v xml:space="preserve"> </v>
      </c>
      <c r="M9" s="255"/>
      <c r="N9" s="256" t="str">
        <f>Badges!C137</f>
        <v>Brainstorm idea for social change</v>
      </c>
      <c r="O9" s="258" t="str">
        <f>IF(Badges!I137="A","A"," ")</f>
        <v xml:space="preserve"> </v>
      </c>
      <c r="Q9" s="489" t="str">
        <f>'Age-Level'!C25</f>
        <v>Cookie Pin (Year 1)</v>
      </c>
      <c r="R9" s="490"/>
      <c r="S9" s="265" t="str">
        <f>IF('Age-Level'!I25="A","A"," ")</f>
        <v xml:space="preserve"> </v>
      </c>
    </row>
    <row r="10" spans="1:21" x14ac:dyDescent="0.2">
      <c r="A10" s="508" t="str">
        <f>Summary!A9</f>
        <v>Ambassador Girl Scout Way</v>
      </c>
      <c r="B10" s="509"/>
      <c r="C10" s="261" t="str">
        <f>IF(Badges!I143="C","C",IF(Badges!I143="P","P",""))</f>
        <v/>
      </c>
      <c r="E10" s="255"/>
      <c r="F10" s="256" t="str">
        <f>Badges!C14</f>
        <v>Take 5 photos form a different</v>
      </c>
      <c r="G10" s="258" t="str">
        <f>IF(Badges!I14="A","A"," ")</f>
        <v xml:space="preserve"> </v>
      </c>
      <c r="I10" s="255">
        <v>5</v>
      </c>
      <c r="J10" s="256" t="str">
        <f>Badges!C69</f>
        <v>See public policy creation in action</v>
      </c>
      <c r="K10" s="257"/>
      <c r="M10" s="255">
        <v>5</v>
      </c>
      <c r="N10" s="256" t="str">
        <f>Badges!C138</f>
        <v>Enjoy Girl Scout traditions!</v>
      </c>
      <c r="O10" s="257"/>
      <c r="Q10" s="489" t="str">
        <f>'Age-Level'!C26</f>
        <v>Cookie Rally (Year 2)</v>
      </c>
      <c r="R10" s="490"/>
      <c r="S10" s="265" t="str">
        <f>IF('Age-Level'!I26="A","A"," ")</f>
        <v xml:space="preserve"> </v>
      </c>
    </row>
    <row r="11" spans="1:21" x14ac:dyDescent="0.2">
      <c r="A11" s="527" t="str">
        <f>Summary!A10</f>
        <v>Water</v>
      </c>
      <c r="B11" s="509"/>
      <c r="C11" s="260" t="str">
        <f>IF(Badges!I166="C","C",IF(Badges!I166="P","P",""))</f>
        <v/>
      </c>
      <c r="E11" s="255">
        <v>3</v>
      </c>
      <c r="F11" s="256" t="str">
        <f>Badges!C15</f>
        <v>Focus on light</v>
      </c>
      <c r="G11" s="257"/>
      <c r="I11" s="255"/>
      <c r="J11" s="256" t="str">
        <f>Badges!C70</f>
        <v>Shadow a policy-maker</v>
      </c>
      <c r="K11" s="258" t="str">
        <f>IF(Badges!I70="A","A"," ")</f>
        <v xml:space="preserve"> </v>
      </c>
      <c r="M11" s="255"/>
      <c r="N11" s="256" t="str">
        <f>Badges!C139</f>
        <v>Pass down a tradition</v>
      </c>
      <c r="O11" s="258" t="str">
        <f>IF(Badges!I139="A","A"," ")</f>
        <v xml:space="preserve"> </v>
      </c>
      <c r="Q11" s="489" t="str">
        <f>'Age-Level'!C27</f>
        <v>Cookie Sales (Year 2)</v>
      </c>
      <c r="R11" s="490"/>
      <c r="S11" s="265" t="str">
        <f>IF('Age-Level'!I27="A","A"," ")</f>
        <v xml:space="preserve"> </v>
      </c>
    </row>
    <row r="12" spans="1:21" x14ac:dyDescent="0.2">
      <c r="A12" s="525"/>
      <c r="B12" s="525"/>
      <c r="C12" s="351"/>
      <c r="E12" s="255"/>
      <c r="F12" s="256" t="str">
        <f>Badges!C16</f>
        <v>Invite friends to a shoot day</v>
      </c>
      <c r="G12" s="258" t="str">
        <f>IF(Badges!I16="A","A"," ")</f>
        <v xml:space="preserve"> </v>
      </c>
      <c r="I12" s="255"/>
      <c r="J12" s="256" t="str">
        <f>Badges!C71</f>
        <v>Volunteer at an office</v>
      </c>
      <c r="K12" s="258" t="str">
        <f>IF(Badges!I71="A","A"," ")</f>
        <v xml:space="preserve"> </v>
      </c>
      <c r="M12" s="255"/>
      <c r="N12" s="256" t="str">
        <f>Badges!C140</f>
        <v>Start a Girl Scout tradition of your own</v>
      </c>
      <c r="O12" s="258" t="str">
        <f>IF(Badges!I140="A","A"," ")</f>
        <v xml:space="preserve"> </v>
      </c>
      <c r="Q12" s="489" t="str">
        <f>'Age-Level'!C28</f>
        <v>Cookie Pin (Year 2)</v>
      </c>
      <c r="R12" s="490"/>
      <c r="S12" s="265" t="str">
        <f>IF('Age-Level'!I28="A","A"," ")</f>
        <v xml:space="preserve"> </v>
      </c>
    </row>
    <row r="13" spans="1:21" x14ac:dyDescent="0.2">
      <c r="A13" s="518" t="str">
        <f>Summary!A3</f>
        <v>Legacy</v>
      </c>
      <c r="B13" s="518"/>
      <c r="C13" s="518"/>
      <c r="E13" s="255"/>
      <c r="F13" s="256" t="str">
        <f>Badges!C17</f>
        <v>Capture the same person or object</v>
      </c>
      <c r="G13" s="258" t="str">
        <f>IF(Badges!I17="A","A"," ")</f>
        <v xml:space="preserve"> </v>
      </c>
      <c r="I13" s="255"/>
      <c r="J13" s="256" t="str">
        <f>Badges!C72</f>
        <v>Interview a policy-maker</v>
      </c>
      <c r="K13" s="258" t="str">
        <f>IF(Badges!I72="A","A"," ")</f>
        <v xml:space="preserve"> </v>
      </c>
      <c r="M13" s="255"/>
      <c r="N13" s="256" t="str">
        <f>Badges!C141</f>
        <v>Share the Girl Scout way by example</v>
      </c>
      <c r="O13" s="258" t="str">
        <f>IF(Badges!I141="A","A"," ")</f>
        <v xml:space="preserve"> </v>
      </c>
      <c r="Q13" s="489" t="str">
        <f>'Age-Level'!C30</f>
        <v>Fall Sales (Year 1)</v>
      </c>
      <c r="R13" s="490"/>
      <c r="S13" s="260" t="str">
        <f>IF('Age-Level'!I30="A","A","")</f>
        <v/>
      </c>
    </row>
    <row r="14" spans="1:21" x14ac:dyDescent="0.2">
      <c r="A14" s="519" t="str">
        <f>Summary!A4</f>
        <v>Photography</v>
      </c>
      <c r="B14" s="520"/>
      <c r="C14" s="259" t="str">
        <f>IF(Badges!I28="C","C",IF(Badges!I28="P","P",""))</f>
        <v/>
      </c>
      <c r="E14" s="255"/>
      <c r="F14" s="256" t="str">
        <f>Badges!C18</f>
        <v>Grow your image</v>
      </c>
      <c r="G14" s="258" t="str">
        <f>IF(Badges!I18="A","A"," ")</f>
        <v xml:space="preserve"> </v>
      </c>
      <c r="I14" s="354" t="str">
        <f>Badges!B75</f>
        <v>Dinner Party</v>
      </c>
      <c r="J14" s="355"/>
      <c r="K14" s="355"/>
      <c r="M14" s="354" t="str">
        <f>Badges!B144</f>
        <v>Water</v>
      </c>
      <c r="N14" s="355"/>
      <c r="O14" s="355"/>
      <c r="Q14" s="489" t="str">
        <f>'Age-Level'!C31</f>
        <v>Fall Sales (Year 2)</v>
      </c>
      <c r="R14" s="490"/>
      <c r="S14" s="260" t="str">
        <f>IF('Age-Level'!I31="A","A","")</f>
        <v/>
      </c>
    </row>
    <row r="15" spans="1:21" x14ac:dyDescent="0.2">
      <c r="A15" s="508" t="str">
        <f>Summary!A5</f>
        <v>Coaching</v>
      </c>
      <c r="B15" s="509"/>
      <c r="C15" s="260" t="str">
        <f>IF(Badges!I51="C","C",IF(Badges!I51="P","P",""))</f>
        <v/>
      </c>
      <c r="E15" s="255">
        <v>4</v>
      </c>
      <c r="F15" s="256" t="str">
        <f>Badges!C19</f>
        <v>Focus on motion</v>
      </c>
      <c r="G15" s="257"/>
      <c r="I15" s="255">
        <v>1</v>
      </c>
      <c r="J15" s="256" t="str">
        <f>Badges!C76</f>
        <v>Create your menu</v>
      </c>
      <c r="K15" s="257"/>
      <c r="M15" s="255">
        <v>1</v>
      </c>
      <c r="N15" s="256" t="str">
        <f>Badges!C145</f>
        <v>Have fun reflecting on your relationship with water</v>
      </c>
      <c r="O15" s="257"/>
      <c r="Q15" s="489" t="str">
        <f>'Age-Level'!C33</f>
        <v>Thinking Day (Year 1)</v>
      </c>
      <c r="R15" s="490"/>
      <c r="S15" s="260" t="str">
        <f>IF('Age-Level'!I33="A","A","")</f>
        <v/>
      </c>
    </row>
    <row r="16" spans="1:21" x14ac:dyDescent="0.2">
      <c r="A16" s="508" t="str">
        <f>Summary!A6</f>
        <v>Public Policy</v>
      </c>
      <c r="B16" s="509"/>
      <c r="C16" s="260" t="str">
        <f>IF(Badges!I74="C","C",IF(Badges!I74="P","P",""))</f>
        <v/>
      </c>
      <c r="E16" s="255"/>
      <c r="F16" s="256" t="str">
        <f>Badges!C20</f>
        <v xml:space="preserve">Take photos of a group </v>
      </c>
      <c r="G16" s="258" t="str">
        <f>IF(Badges!I20="A","A"," ")</f>
        <v xml:space="preserve"> </v>
      </c>
      <c r="I16" s="255"/>
      <c r="J16" s="256" t="str">
        <f>Badges!C77</f>
        <v>Interview a caterer, event planner, chef</v>
      </c>
      <c r="K16" s="258" t="str">
        <f>IF(Badges!I77="A","A"," ")</f>
        <v xml:space="preserve"> </v>
      </c>
      <c r="M16" s="255"/>
      <c r="N16" s="256" t="str">
        <f>Badges!C146</f>
        <v>Visit water in its natural state</v>
      </c>
      <c r="O16" s="258" t="str">
        <f>IF(Badges!I146="A","A"," ")</f>
        <v xml:space="preserve"> </v>
      </c>
      <c r="Q16" s="489" t="str">
        <f>'Age-Level'!C34</f>
        <v>Thinking Day (Year 2)</v>
      </c>
      <c r="R16" s="490"/>
      <c r="S16" s="260" t="str">
        <f>IF('Age-Level'!I34="A","A","")</f>
        <v/>
      </c>
    </row>
    <row r="17" spans="1:19" x14ac:dyDescent="0.2">
      <c r="A17" s="508" t="str">
        <f>Summary!A7</f>
        <v>Dinner Party</v>
      </c>
      <c r="B17" s="509"/>
      <c r="C17" s="260" t="str">
        <f>IF(Badges!I97="C","C",IF(Badges!I97="P","P",""))</f>
        <v/>
      </c>
      <c r="E17" s="255"/>
      <c r="F17" s="256" t="str">
        <f>Badges!C21</f>
        <v>Take photos of faces in motion</v>
      </c>
      <c r="G17" s="258" t="str">
        <f>IF(Badges!I21="A","A"," ")</f>
        <v xml:space="preserve"> </v>
      </c>
      <c r="I17" s="255"/>
      <c r="J17" s="256" t="str">
        <f>Badges!C78</f>
        <v>Collect recipes from cooking shows</v>
      </c>
      <c r="K17" s="258" t="str">
        <f>IF(Badges!I78="A","A"," ")</f>
        <v xml:space="preserve"> </v>
      </c>
      <c r="M17" s="255"/>
      <c r="N17" s="256" t="str">
        <f>Badges!C147</f>
        <v>Try a new water skill</v>
      </c>
      <c r="O17" s="258" t="str">
        <f>IF(Badges!I147="A","A"," ")</f>
        <v xml:space="preserve"> </v>
      </c>
      <c r="Q17" s="489" t="str">
        <f>'Age-Level'!C36</f>
        <v>Global Action Award</v>
      </c>
      <c r="R17" s="490"/>
      <c r="S17" s="260" t="str">
        <f>IF('Age-Level'!I36="A","A","")</f>
        <v/>
      </c>
    </row>
    <row r="18" spans="1:19" x14ac:dyDescent="0.2">
      <c r="A18" s="508" t="str">
        <f>Summary!A8</f>
        <v>Ambassador First Aid</v>
      </c>
      <c r="B18" s="509"/>
      <c r="C18" s="260" t="str">
        <f>IF(Badges!I120="C","C",IF(Badges!I120="P","P",""))</f>
        <v/>
      </c>
      <c r="E18" s="255"/>
      <c r="F18" s="256" t="str">
        <f>Badges!C22</f>
        <v>Take photos of objects in motion</v>
      </c>
      <c r="G18" s="258" t="str">
        <f>IF(Badges!I22="A","A"," ")</f>
        <v xml:space="preserve"> </v>
      </c>
      <c r="I18" s="255"/>
      <c r="J18" s="256" t="str">
        <f>Badges!C79</f>
        <v>Build a men around your favorite</v>
      </c>
      <c r="K18" s="258" t="str">
        <f>IF(Badges!I79="A","A"," ")</f>
        <v xml:space="preserve"> </v>
      </c>
      <c r="M18" s="255"/>
      <c r="N18" s="256" t="str">
        <f>Badges!C148</f>
        <v>Enjoy a water activity you already know</v>
      </c>
      <c r="O18" s="258" t="str">
        <f>IF(Badges!I148="A","A"," ")</f>
        <v xml:space="preserve"> </v>
      </c>
      <c r="Q18" s="489" t="str">
        <f>'Age-Level'!C38</f>
        <v>International Friendship Recognition</v>
      </c>
      <c r="R18" s="490"/>
      <c r="S18" s="260" t="str">
        <f>IF('Age-Level'!I38="A","A","")</f>
        <v/>
      </c>
    </row>
    <row r="19" spans="1:19" x14ac:dyDescent="0.2">
      <c r="A19" s="508" t="str">
        <f>Summary!A9</f>
        <v>Ambassador Girl Scout Way</v>
      </c>
      <c r="B19" s="509"/>
      <c r="C19" s="260" t="str">
        <f>IF(Badges!I143="C","C",IF(Badges!I143="P","P",""))</f>
        <v/>
      </c>
      <c r="E19" s="255">
        <v>5</v>
      </c>
      <c r="F19" s="256" t="str">
        <f>Badges!C23</f>
        <v>Tell a story with photography</v>
      </c>
      <c r="G19" s="257"/>
      <c r="I19" s="255">
        <v>2</v>
      </c>
      <c r="J19" s="256" t="str">
        <f>Badges!C80</f>
        <v>Make a budget and shopping list</v>
      </c>
      <c r="K19" s="257"/>
      <c r="M19" s="255">
        <v>2</v>
      </c>
      <c r="N19" s="256" t="str">
        <f>Badges!C149</f>
        <v>Celebrate water art-and create your own</v>
      </c>
      <c r="O19" s="257"/>
      <c r="Q19" s="489" t="str">
        <f>'Age-Level'!C40</f>
        <v>Investiture</v>
      </c>
      <c r="R19" s="490"/>
      <c r="S19" s="260" t="str">
        <f>IF('Age-Level'!I40="A","A","")</f>
        <v/>
      </c>
    </row>
    <row r="20" spans="1:19" x14ac:dyDescent="0.2">
      <c r="A20" s="525" t="str">
        <f>Summary!A10</f>
        <v>Water</v>
      </c>
      <c r="B20" s="526"/>
      <c r="C20" s="261" t="str">
        <f>IF(Badges!I166="C","C",IF(Badges!I166="P","P",""))</f>
        <v/>
      </c>
      <c r="E20" s="255"/>
      <c r="F20" s="256" t="str">
        <f>Badges!C24</f>
        <v>Stage a photo exhibit</v>
      </c>
      <c r="G20" s="258" t="str">
        <f>IF(Badges!I24="A","A"," ")</f>
        <v xml:space="preserve"> </v>
      </c>
      <c r="I20" s="255"/>
      <c r="J20" s="256" t="str">
        <f>Badges!C81</f>
        <v>Camparison shop</v>
      </c>
      <c r="K20" s="258" t="str">
        <f>IF(Badges!I81="A","A"," ")</f>
        <v xml:space="preserve"> </v>
      </c>
      <c r="M20" s="255"/>
      <c r="N20" s="256" t="str">
        <f>Badges!C150</f>
        <v>Delve into water literature</v>
      </c>
      <c r="O20" s="258" t="str">
        <f>IF(Badges!I150="A","A"," ")</f>
        <v xml:space="preserve"> </v>
      </c>
      <c r="Q20" s="489" t="str">
        <f>'Age-Level'!C41</f>
        <v>Rededication (1st year)</v>
      </c>
      <c r="R20" s="490"/>
      <c r="S20" s="270" t="str">
        <f>IF('Age-Level'!I41="C","C","")</f>
        <v/>
      </c>
    </row>
    <row r="21" spans="1:19" x14ac:dyDescent="0.2">
      <c r="A21" s="518" t="str">
        <f>Summary!A11</f>
        <v>Financial Literacy</v>
      </c>
      <c r="B21" s="518"/>
      <c r="C21" s="518"/>
      <c r="E21" s="255"/>
      <c r="F21" s="256" t="str">
        <f>Badges!C25</f>
        <v>Make a digital slide show</v>
      </c>
      <c r="G21" s="258" t="str">
        <f>IF(Badges!I25="A","A"," ")</f>
        <v xml:space="preserve"> </v>
      </c>
      <c r="I21" s="255"/>
      <c r="J21" s="256" t="str">
        <f>Badges!C82</f>
        <v>Consult with a professional chef</v>
      </c>
      <c r="K21" s="258" t="str">
        <f>IF(Badges!I82="A","A"," ")</f>
        <v xml:space="preserve"> </v>
      </c>
      <c r="M21" s="255"/>
      <c r="N21" s="256" t="str">
        <f>Badges!C151</f>
        <v xml:space="preserve">Enjoy an exhibit or event that features </v>
      </c>
      <c r="O21" s="258" t="str">
        <f>IF(Badges!I151="A","A"," ")</f>
        <v xml:space="preserve"> </v>
      </c>
      <c r="Q21" s="489" t="str">
        <f>'Age-Level'!C42</f>
        <v>Rededication (2nd year)</v>
      </c>
      <c r="R21" s="490"/>
      <c r="S21" s="270" t="str">
        <f>IF('Age-Level'!I42="C","C","")</f>
        <v/>
      </c>
    </row>
    <row r="22" spans="1:19" x14ac:dyDescent="0.2">
      <c r="A22" s="519" t="str">
        <f>Summary!A12</f>
        <v>On My Own</v>
      </c>
      <c r="B22" s="520"/>
      <c r="C22" s="259" t="str">
        <f>IF(Badges!I190="C","C",IF(Badges!I190="P","P",""))</f>
        <v/>
      </c>
      <c r="E22" s="255"/>
      <c r="F22" s="256" t="str">
        <f>Badges!C26</f>
        <v>Create a photo album or scrapbook</v>
      </c>
      <c r="G22" s="258" t="str">
        <f>IF(Badges!I26="A","A"," ")</f>
        <v xml:space="preserve"> </v>
      </c>
      <c r="I22" s="255"/>
      <c r="J22" s="256" t="str">
        <f>Badges!C83</f>
        <v>Learn about alternative ways to shop</v>
      </c>
      <c r="K22" s="258" t="str">
        <f>IF(Badges!I83="A","A"," ")</f>
        <v xml:space="preserve"> </v>
      </c>
      <c r="M22" s="255"/>
      <c r="N22" s="256" t="str">
        <f>Badges!C152</f>
        <v>Create your own water composition</v>
      </c>
      <c r="O22" s="258" t="str">
        <f>IF(Badges!I152="A","A"," ")</f>
        <v xml:space="preserve"> </v>
      </c>
      <c r="Q22" s="357" t="str">
        <f>'Age-Level'!B43</f>
        <v>My Promise, My Faith (Year 1)</v>
      </c>
      <c r="R22" s="358"/>
      <c r="S22" s="270"/>
    </row>
    <row r="23" spans="1:19" x14ac:dyDescent="0.2">
      <c r="A23" s="508" t="str">
        <f>Summary!A13</f>
        <v>Good Credit</v>
      </c>
      <c r="B23" s="509"/>
      <c r="C23" s="259" t="str">
        <f>IF(Badges!I213="C","C",IF(Badges!I213="P","P",""))</f>
        <v/>
      </c>
      <c r="E23" s="510" t="str">
        <f>Badges!B29</f>
        <v>Coaching</v>
      </c>
      <c r="F23" s="510"/>
      <c r="G23" s="510"/>
      <c r="I23" s="255">
        <v>3</v>
      </c>
      <c r="J23" s="256" t="str">
        <f>Badges!C84</f>
        <v>Practice timing your courses</v>
      </c>
      <c r="K23" s="257"/>
      <c r="M23" s="255">
        <v>3</v>
      </c>
      <c r="N23" s="256" t="str">
        <f>Badges!C153</f>
        <v>Find out about water issues</v>
      </c>
      <c r="O23" s="257"/>
      <c r="Q23" s="276">
        <v>1</v>
      </c>
      <c r="R23" s="359" t="str">
        <f>'Age-Level'!C44</f>
        <v>Choose one line from the Law</v>
      </c>
      <c r="S23" s="270" t="str">
        <f>IF('Age-Level'!I44="A","A","")</f>
        <v/>
      </c>
    </row>
    <row r="24" spans="1:19" x14ac:dyDescent="0.2">
      <c r="A24" s="505" t="str">
        <f>Summary!A14</f>
        <v>Cookie Business</v>
      </c>
      <c r="B24" s="506"/>
      <c r="C24" s="507"/>
      <c r="D24" s="251"/>
      <c r="E24" s="255">
        <v>1</v>
      </c>
      <c r="F24" s="256" t="str">
        <f>Badges!C30</f>
        <v>Begin to outline your coaching strategy</v>
      </c>
      <c r="G24" s="257"/>
      <c r="I24" s="255"/>
      <c r="J24" s="256" t="str">
        <f>Badges!C85</f>
        <v>Get tips fromo food professionals</v>
      </c>
      <c r="K24" s="258" t="str">
        <f>IF(Badges!I85="A","A"," ")</f>
        <v xml:space="preserve"> </v>
      </c>
      <c r="M24" s="255"/>
      <c r="N24" s="256" t="str">
        <f>Badges!C154</f>
        <v>Visit a water facility and explore its</v>
      </c>
      <c r="O24" s="258" t="str">
        <f>IF(Badges!I154="A","A"," ")</f>
        <v xml:space="preserve"> </v>
      </c>
      <c r="Q24" s="275">
        <v>2</v>
      </c>
      <c r="R24" s="359" t="str">
        <f>'Age-Level'!C45</f>
        <v>Find a woman in your community</v>
      </c>
      <c r="S24" s="270" t="str">
        <f>IF('Age-Level'!I45="A","A","")</f>
        <v/>
      </c>
    </row>
    <row r="25" spans="1:19" x14ac:dyDescent="0.2">
      <c r="A25" s="508" t="str">
        <f>Summary!A15</f>
        <v>Research and Development</v>
      </c>
      <c r="B25" s="509"/>
      <c r="C25" s="260" t="str">
        <f>IF(Badges!I227="C","C",IF(Badges!I227="P","P",""))</f>
        <v/>
      </c>
      <c r="E25" s="255"/>
      <c r="F25" s="256" t="str">
        <f>Badges!C31</f>
        <v>Talk to a great coach</v>
      </c>
      <c r="G25" s="258" t="str">
        <f>IF(Badges!I31="A","A"," ")</f>
        <v xml:space="preserve"> </v>
      </c>
      <c r="I25" s="255"/>
      <c r="J25" s="256" t="str">
        <f>Badges!C86</f>
        <v>Make a menu timeline</v>
      </c>
      <c r="K25" s="258" t="str">
        <f>IF(Badges!I86="A","A"," ")</f>
        <v xml:space="preserve"> </v>
      </c>
      <c r="M25" s="255"/>
      <c r="N25" s="256" t="str">
        <f>Badges!C155</f>
        <v>Investigate endangered marine life</v>
      </c>
      <c r="O25" s="258" t="str">
        <f>IF(Badges!I155="A","A"," ")</f>
        <v xml:space="preserve"> </v>
      </c>
      <c r="Q25" s="275">
        <v>3</v>
      </c>
      <c r="R25" s="359" t="str">
        <f>'Age-Level'!C46</f>
        <v>Gather three inspirational quotes</v>
      </c>
      <c r="S25" s="270" t="str">
        <f>IF('Age-Level'!I46="A","A","")</f>
        <v/>
      </c>
    </row>
    <row r="26" spans="1:19" x14ac:dyDescent="0.2">
      <c r="A26" s="508" t="str">
        <f>Summary!A16</f>
        <v>P &amp; L</v>
      </c>
      <c r="B26" s="509"/>
      <c r="C26" s="260" t="str">
        <f>IF(Badges!I240="C","C",IF(Badges!I240="P","P",""))</f>
        <v/>
      </c>
      <c r="E26" s="255"/>
      <c r="F26" s="256" t="str">
        <f>Badges!C32</f>
        <v>Watch three sports documentaries</v>
      </c>
      <c r="G26" s="258" t="str">
        <f>IF(Badges!I32="A","A"," ")</f>
        <v xml:space="preserve"> </v>
      </c>
      <c r="I26" s="255"/>
      <c r="J26" s="256" t="str">
        <f>Badges!C87</f>
        <v>Prepare a test meal for family or friends</v>
      </c>
      <c r="K26" s="258" t="str">
        <f>IF(Badges!I87="A","A"," ")</f>
        <v xml:space="preserve"> </v>
      </c>
      <c r="M26" s="255"/>
      <c r="N26" s="256" t="str">
        <f>Badges!C156</f>
        <v>Investigate water as a hazard</v>
      </c>
      <c r="O26" s="258" t="str">
        <f>IF(Badges!I156="A","A"," ")</f>
        <v xml:space="preserve"> </v>
      </c>
      <c r="Q26" s="275">
        <v>4</v>
      </c>
      <c r="R26" s="359" t="str">
        <f>'Age-Level'!C47</f>
        <v>Make something to remind you</v>
      </c>
      <c r="S26" s="270" t="str">
        <f>IF('Age-Level'!I47="A","A","")</f>
        <v/>
      </c>
    </row>
    <row r="27" spans="1:19" x14ac:dyDescent="0.2">
      <c r="A27" s="361"/>
      <c r="B27" s="361"/>
      <c r="C27" s="274"/>
      <c r="E27" s="255"/>
      <c r="F27" s="256" t="str">
        <f>Badges!C33</f>
        <v>Attend a coaching clinic or seminar</v>
      </c>
      <c r="G27" s="258" t="str">
        <f>IF(Badges!I33="A","A"," ")</f>
        <v xml:space="preserve"> </v>
      </c>
      <c r="I27" s="255">
        <v>4</v>
      </c>
      <c r="J27" s="256" t="str">
        <f>Badges!C88</f>
        <v>Explore imaginative ways to present food</v>
      </c>
      <c r="K27" s="257"/>
      <c r="M27" s="255">
        <v>4</v>
      </c>
      <c r="N27" s="256" t="str">
        <f>Badges!C157</f>
        <v>Explore water solutions</v>
      </c>
      <c r="O27" s="257"/>
      <c r="Q27" s="275">
        <v>5</v>
      </c>
      <c r="R27" s="359" t="str">
        <f>'Age-Level'!C48</f>
        <v xml:space="preserve">Make a commitment to live what </v>
      </c>
      <c r="S27" s="270" t="str">
        <f>IF('Age-Level'!I48="A","A","")</f>
        <v/>
      </c>
    </row>
    <row r="28" spans="1:19" x14ac:dyDescent="0.2">
      <c r="A28" s="502" t="s">
        <v>89</v>
      </c>
      <c r="B28" s="502"/>
      <c r="C28" s="502"/>
      <c r="E28" s="255">
        <v>2</v>
      </c>
      <c r="F28" s="256" t="str">
        <f>Badges!C34</f>
        <v>Conduct a first assessment</v>
      </c>
      <c r="G28" s="257"/>
      <c r="I28" s="255"/>
      <c r="J28" s="256" t="str">
        <f>Badges!C89</f>
        <v>Expreiment with garnishes</v>
      </c>
      <c r="K28" s="258" t="str">
        <f>IF(Badges!I89="A","A"," ")</f>
        <v xml:space="preserve"> </v>
      </c>
      <c r="M28" s="255"/>
      <c r="N28" s="256" t="str">
        <f>Badges!C158</f>
        <v>Interview a water scientist</v>
      </c>
      <c r="O28" s="258" t="str">
        <f>IF(Badges!I158="A","A"," ")</f>
        <v xml:space="preserve"> </v>
      </c>
      <c r="Q28" s="489" t="str">
        <f>'Age-Level'!B50</f>
        <v>My Promise, My Faith (Year 2)</v>
      </c>
      <c r="R28" s="513"/>
      <c r="S28" s="270"/>
    </row>
    <row r="29" spans="1:19" x14ac:dyDescent="0.2">
      <c r="B29" s="521" t="str">
        <f>Journey!B5</f>
        <v>It's Your World -- Change It!</v>
      </c>
      <c r="C29" s="522"/>
      <c r="E29" s="255"/>
      <c r="F29" s="256" t="str">
        <f>Badges!C35</f>
        <v>Prepare individual questionaires</v>
      </c>
      <c r="G29" s="258" t="str">
        <f>IF(Badges!I35="A","A"," ")</f>
        <v xml:space="preserve"> </v>
      </c>
      <c r="I29" s="255"/>
      <c r="J29" s="256" t="str">
        <f>Badges!C90</f>
        <v>Present food in interesting shapes</v>
      </c>
      <c r="K29" s="258" t="str">
        <f>IF(Badges!I90="A","A"," ")</f>
        <v xml:space="preserve"> </v>
      </c>
      <c r="M29" s="255"/>
      <c r="N29" s="256" t="str">
        <f>Badges!C159</f>
        <v>Explore the world of hydroelectricity</v>
      </c>
      <c r="O29" s="258" t="str">
        <f>IF(Badges!I159="A","A"," ")</f>
        <v xml:space="preserve"> </v>
      </c>
      <c r="Q29" s="276">
        <v>1</v>
      </c>
      <c r="R29" s="359" t="str">
        <f>'Age-Level'!C51</f>
        <v>Choose one line from the Law</v>
      </c>
      <c r="S29" s="270" t="str">
        <f>IF('Age-Level'!I51="A","A","")</f>
        <v/>
      </c>
    </row>
    <row r="30" spans="1:19" x14ac:dyDescent="0.2">
      <c r="B30" s="495" t="str">
        <f>Journey!C7</f>
        <v>The Girl Scout Advocate Award</v>
      </c>
      <c r="C30" s="496"/>
      <c r="E30" s="255"/>
      <c r="F30" s="256" t="str">
        <f>Badges!C36</f>
        <v>Host an initial session</v>
      </c>
      <c r="G30" s="258" t="str">
        <f>IF(Badges!I36="A","A"," ")</f>
        <v xml:space="preserve"> </v>
      </c>
      <c r="I30" s="255"/>
      <c r="J30" s="256" t="str">
        <f>Badges!C91</f>
        <v>Use serving ware in unusual ways</v>
      </c>
      <c r="K30" s="258" t="str">
        <f>IF(Badges!I91="A","A"," ")</f>
        <v xml:space="preserve"> </v>
      </c>
      <c r="M30" s="255"/>
      <c r="N30" s="256" t="str">
        <f>Badges!C160</f>
        <v>Design your own water innovation</v>
      </c>
      <c r="O30" s="258" t="str">
        <f>IF(Badges!I160="A","A"," ")</f>
        <v xml:space="preserve"> </v>
      </c>
      <c r="Q30" s="275">
        <v>2</v>
      </c>
      <c r="R30" s="359" t="str">
        <f>'Age-Level'!C52</f>
        <v>Find a woman in your community</v>
      </c>
      <c r="S30" s="270" t="str">
        <f>IF('Age-Level'!I52="A","A","")</f>
        <v/>
      </c>
    </row>
    <row r="31" spans="1:19" x14ac:dyDescent="0.2">
      <c r="B31" s="264">
        <f>Journey!I8</f>
        <v>0</v>
      </c>
      <c r="C31" s="260" t="str">
        <f>IF(Journey!J8="C","C",IF(Journey!J8="P","P",""))</f>
        <v/>
      </c>
      <c r="E31" s="255"/>
      <c r="F31" s="256" t="str">
        <f>Badges!C37</f>
        <v>Prepare a goal chart together</v>
      </c>
      <c r="G31" s="258" t="str">
        <f>IF(Badges!I37="A","A"," ")</f>
        <v xml:space="preserve"> </v>
      </c>
      <c r="I31" s="255">
        <v>5</v>
      </c>
      <c r="J31" s="256" t="str">
        <f>Badges!C92</f>
        <v>Host your party</v>
      </c>
      <c r="K31" s="257"/>
      <c r="M31" s="255">
        <v>5</v>
      </c>
      <c r="N31" s="256" t="str">
        <f>Badges!C161</f>
        <v>Educate and insipire others with a splash</v>
      </c>
      <c r="O31" s="257"/>
      <c r="Q31" s="275">
        <v>3</v>
      </c>
      <c r="R31" s="359" t="str">
        <f>'Age-Level'!C53</f>
        <v>Gather three inspirational quotes</v>
      </c>
      <c r="S31" s="270" t="str">
        <f>IF('Age-Level'!I53="A","A","")</f>
        <v/>
      </c>
    </row>
    <row r="32" spans="1:19" x14ac:dyDescent="0.2">
      <c r="B32" s="264">
        <f>Journey!I9</f>
        <v>0</v>
      </c>
      <c r="C32" s="260" t="str">
        <f>IF(Journey!J9="C","C",IF(Journey!J9="P","P",""))</f>
        <v/>
      </c>
      <c r="E32" s="354" t="str">
        <f>Badges!B29</f>
        <v>Coaching</v>
      </c>
      <c r="F32" s="355"/>
      <c r="G32" s="355"/>
      <c r="I32" s="255"/>
      <c r="J32" s="256" t="str">
        <f>Badges!C93</f>
        <v>Decorate according to your menu theme</v>
      </c>
      <c r="K32" s="258" t="str">
        <f>IF(Badges!I93="A","A"," ")</f>
        <v xml:space="preserve"> </v>
      </c>
      <c r="M32" s="255"/>
      <c r="N32" s="256" t="str">
        <f>Badges!C162</f>
        <v>Celebrate water with younger Girl Scouts</v>
      </c>
      <c r="O32" s="258" t="str">
        <f>IF(Badges!I162="A","A"," ")</f>
        <v xml:space="preserve"> </v>
      </c>
      <c r="Q32" s="275">
        <v>4</v>
      </c>
      <c r="R32" s="359" t="str">
        <f>'Age-Level'!C54</f>
        <v>Make something to remind you</v>
      </c>
      <c r="S32" s="270" t="str">
        <f>IF('Age-Level'!I54="A","A","")</f>
        <v/>
      </c>
    </row>
    <row r="33" spans="1:19" x14ac:dyDescent="0.2">
      <c r="B33" s="264">
        <f>Journey!I10</f>
        <v>0</v>
      </c>
      <c r="C33" s="260" t="str">
        <f>IF(Journey!J10="C","C",IF(Journey!J10="P","P",""))</f>
        <v/>
      </c>
      <c r="E33" s="255">
        <v>3</v>
      </c>
      <c r="F33" s="256" t="str">
        <f>Badges!C38</f>
        <v>Design your coaching plan</v>
      </c>
      <c r="G33" s="257"/>
      <c r="I33" s="255"/>
      <c r="J33" s="256" t="str">
        <f>Badges!C94</f>
        <v>Celebrate a special occasion</v>
      </c>
      <c r="K33" s="258" t="str">
        <f>IF(Badges!I94="A","A"," ")</f>
        <v xml:space="preserve"> </v>
      </c>
      <c r="M33" s="255"/>
      <c r="N33" s="256" t="str">
        <f>Badges!C163</f>
        <v>Share a water issue that matters to you</v>
      </c>
      <c r="O33" s="258" t="str">
        <f>IF(Badges!I163="A","A"," ")</f>
        <v xml:space="preserve"> </v>
      </c>
      <c r="Q33" s="275">
        <v>5</v>
      </c>
      <c r="R33" s="359" t="str">
        <f>'Age-Level'!C55</f>
        <v xml:space="preserve">Make a commitment to live what </v>
      </c>
      <c r="S33" s="379" t="str">
        <f>IF('Age-Level'!I55="A","A","")</f>
        <v/>
      </c>
    </row>
    <row r="34" spans="1:19" x14ac:dyDescent="0.2">
      <c r="A34" s="292"/>
      <c r="B34" s="491" t="str">
        <f>Journey!B14</f>
        <v>JUSTICE</v>
      </c>
      <c r="C34" s="492"/>
      <c r="E34" s="255"/>
      <c r="F34" s="256" t="str">
        <f>Badges!C39</f>
        <v xml:space="preserve">Design a special warm-up </v>
      </c>
      <c r="G34" s="258" t="str">
        <f>IF(Badges!I39="A","A"," ")</f>
        <v xml:space="preserve"> </v>
      </c>
      <c r="I34" s="255"/>
      <c r="J34" s="256" t="str">
        <f>Badges!C95</f>
        <v>Use food and fun to forge new friendships</v>
      </c>
      <c r="K34" s="258" t="str">
        <f>IF(Badges!I95="A","A"," ")</f>
        <v xml:space="preserve"> </v>
      </c>
      <c r="M34" s="255"/>
      <c r="N34" s="256" t="str">
        <f>Badges!C164</f>
        <v>Guide a group to a water place</v>
      </c>
      <c r="O34" s="258" t="str">
        <f>IF(Badges!I164="A","A"," ")</f>
        <v xml:space="preserve"> </v>
      </c>
      <c r="Q34" s="489" t="str">
        <f>'Age-Level'!B57</f>
        <v>Safety Award</v>
      </c>
      <c r="R34" s="490"/>
      <c r="S34" s="379"/>
    </row>
    <row r="35" spans="1:19" x14ac:dyDescent="0.2">
      <c r="A35" s="292"/>
      <c r="B35" s="497" t="str">
        <f>Journey!C15</f>
        <v>Sage Award</v>
      </c>
      <c r="C35" s="498"/>
      <c r="E35" s="255"/>
      <c r="F35" s="256" t="str">
        <f>Badges!C40</f>
        <v>Research and choose</v>
      </c>
      <c r="G35" s="258" t="str">
        <f>IF(Badges!I40="A","A"," ")</f>
        <v xml:space="preserve"> </v>
      </c>
      <c r="I35" s="354" t="str">
        <f>Badges!B98</f>
        <v>Ambassador First Aid</v>
      </c>
      <c r="J35" s="355"/>
      <c r="K35" s="355"/>
      <c r="M35" s="354" t="str">
        <f>Badges!B168</f>
        <v>On My Own</v>
      </c>
      <c r="N35" s="355"/>
      <c r="O35" s="355"/>
      <c r="Q35" s="276">
        <v>1</v>
      </c>
      <c r="R35" s="359" t="str">
        <f>'Age-Level'!C58</f>
        <v>Learn how to make a room safe for a</v>
      </c>
      <c r="S35" s="270" t="str">
        <f>IF('Age-Level'!I58="A","A","")</f>
        <v/>
      </c>
    </row>
    <row r="36" spans="1:19" ht="12.75" customHeight="1" x14ac:dyDescent="0.2">
      <c r="A36" s="292"/>
      <c r="B36" s="264">
        <f>Journey!I16</f>
        <v>0</v>
      </c>
      <c r="C36" s="260" t="str">
        <f>IF(Journey!J16="C","C",IF(Journey!J16="P","P",""))</f>
        <v/>
      </c>
      <c r="E36" s="255"/>
      <c r="F36" s="256" t="str">
        <f>Badges!C41</f>
        <v>Open and close each session</v>
      </c>
      <c r="G36" s="258" t="str">
        <f>IF(Badges!I41="A","A"," ")</f>
        <v xml:space="preserve"> </v>
      </c>
      <c r="I36" s="255">
        <v>1</v>
      </c>
      <c r="J36" s="256" t="str">
        <f>Badges!C99</f>
        <v>Learn how to deal with medical emergencies in the winderness</v>
      </c>
      <c r="K36" s="257"/>
      <c r="M36" s="255">
        <v>1</v>
      </c>
      <c r="N36" s="256" t="str">
        <f>Badges!C169</f>
        <v>Plan for where you'll live</v>
      </c>
      <c r="O36" s="257"/>
      <c r="Q36" s="275">
        <v>2</v>
      </c>
      <c r="R36" s="359" t="str">
        <f>'Age-Level'!C59</f>
        <v>Find out about water safety</v>
      </c>
      <c r="S36" s="270" t="str">
        <f>IF('Age-Level'!I59="A","A","")</f>
        <v/>
      </c>
    </row>
    <row r="37" spans="1:19" ht="12.75" customHeight="1" x14ac:dyDescent="0.2">
      <c r="A37" s="292"/>
      <c r="B37" s="264">
        <f>Journey!I17</f>
        <v>0</v>
      </c>
      <c r="C37" s="260" t="str">
        <f>IF(Journey!J17="C","C",IF(Journey!J17="P","P",""))</f>
        <v/>
      </c>
      <c r="E37" s="255">
        <v>4</v>
      </c>
      <c r="F37" s="256" t="str">
        <f>Badges!C42</f>
        <v>Put your plan in action</v>
      </c>
      <c r="G37" s="257"/>
      <c r="I37" s="255"/>
      <c r="J37" s="256" t="str">
        <f>Badges!C100</f>
        <v>Backcountry</v>
      </c>
      <c r="K37" s="258" t="str">
        <f>IF(Badges!I100="A","A"," ")</f>
        <v xml:space="preserve"> </v>
      </c>
      <c r="M37" s="255"/>
      <c r="N37" s="256" t="str">
        <f>Badges!C170</f>
        <v>Take a tour</v>
      </c>
      <c r="O37" s="258" t="str">
        <f>IF(Badges!I170="A","A"," ")</f>
        <v xml:space="preserve"> </v>
      </c>
      <c r="Q37" s="275">
        <v>3</v>
      </c>
      <c r="R37" s="359" t="str">
        <f>'Age-Level'!C60</f>
        <v>Teach a Daisy or Brownie what to do if</v>
      </c>
      <c r="S37" s="270" t="str">
        <f>IF('Age-Level'!I60="A","A","")</f>
        <v/>
      </c>
    </row>
    <row r="38" spans="1:19" x14ac:dyDescent="0.2">
      <c r="A38" s="292"/>
      <c r="B38" s="264">
        <f>Journey!I18</f>
        <v>0</v>
      </c>
      <c r="C38" s="260" t="str">
        <f>IF(Journey!J18="C","C",IF(Journey!J18="P","P",""))</f>
        <v/>
      </c>
      <c r="E38" s="255"/>
      <c r="F38" s="256" t="str">
        <f>Badges!C43</f>
        <v>Add a morale-boosting time-out</v>
      </c>
      <c r="G38" s="258" t="str">
        <f>IF(Badges!I43="A","A"," ")</f>
        <v xml:space="preserve"> </v>
      </c>
      <c r="I38" s="255"/>
      <c r="J38" s="256" t="str">
        <f>Badges!C101</f>
        <v>Open water</v>
      </c>
      <c r="K38" s="258" t="str">
        <f>IF(Badges!I101="A","A"," ")</f>
        <v xml:space="preserve"> </v>
      </c>
      <c r="M38" s="255"/>
      <c r="N38" s="256" t="str">
        <f>Badges!C171</f>
        <v>Interview a new tenant or homeowner</v>
      </c>
      <c r="O38" s="258" t="str">
        <f>IF(Badges!I171="A","A"," ")</f>
        <v xml:space="preserve"> </v>
      </c>
      <c r="Q38" s="275">
        <v>4</v>
      </c>
      <c r="R38" s="359" t="str">
        <f>'Age-Level'!C61</f>
        <v>With your family, make sure you have</v>
      </c>
      <c r="S38" s="270" t="str">
        <f>IF('Age-Level'!I61="A","A","")</f>
        <v/>
      </c>
    </row>
    <row r="39" spans="1:19" x14ac:dyDescent="0.2">
      <c r="A39" s="292"/>
      <c r="B39" s="264">
        <f>Journey!I19</f>
        <v>0</v>
      </c>
      <c r="C39" s="260" t="str">
        <f>IF(Journey!J19="C","C",IF(Journey!J19="P","P",""))</f>
        <v/>
      </c>
      <c r="E39" s="255"/>
      <c r="F39" s="256" t="str">
        <f>Badges!C44</f>
        <v>Ask your players to coach you!</v>
      </c>
      <c r="G39" s="258" t="str">
        <f>IF(Badges!I44="A","A"," ")</f>
        <v xml:space="preserve"> </v>
      </c>
      <c r="I39" s="255"/>
      <c r="J39" s="256" t="str">
        <f>Badges!C102</f>
        <v>Mountains</v>
      </c>
      <c r="K39" s="258" t="str">
        <f>IF(Badges!I102="A","A"," ")</f>
        <v xml:space="preserve"> </v>
      </c>
      <c r="M39" s="255"/>
      <c r="N39" s="256" t="str">
        <f>Badges!C172</f>
        <v>Be chart smart</v>
      </c>
      <c r="O39" s="258" t="str">
        <f>IF(Badges!I172="A","A"," ")</f>
        <v xml:space="preserve"> </v>
      </c>
      <c r="Q39" s="275">
        <v>5</v>
      </c>
      <c r="R39" s="359" t="str">
        <f>'Age-Level'!C62</f>
        <v>Discuss bullying with your Girl Scout</v>
      </c>
      <c r="S39" s="270" t="str">
        <f>IF('Age-Level'!I62="A","A","")</f>
        <v/>
      </c>
    </row>
    <row r="40" spans="1:19" x14ac:dyDescent="0.2">
      <c r="A40" s="292"/>
      <c r="B40" s="264">
        <f>Journey!I20</f>
        <v>0</v>
      </c>
      <c r="C40" s="260" t="str">
        <f>IF(Journey!J20="C","C",IF(Journey!J20="P","P",""))</f>
        <v/>
      </c>
      <c r="E40" s="255"/>
      <c r="F40" s="256" t="str">
        <f>Badges!C45</f>
        <v xml:space="preserve">Bring in another coah to watch </v>
      </c>
      <c r="G40" s="258" t="str">
        <f>IF(Badges!I45="A","A"," ")</f>
        <v xml:space="preserve"> </v>
      </c>
      <c r="I40" s="255">
        <v>2</v>
      </c>
      <c r="J40" s="256" t="str">
        <f>Badges!C103</f>
        <v>Research careers that save lives in extreme conditions</v>
      </c>
      <c r="K40" s="257"/>
      <c r="M40" s="255">
        <v>2</v>
      </c>
      <c r="N40" s="256" t="str">
        <f>Badges!C173</f>
        <v>Plan for your daily needs</v>
      </c>
      <c r="O40" s="257"/>
    </row>
    <row r="41" spans="1:19" x14ac:dyDescent="0.2">
      <c r="A41" s="292"/>
      <c r="B41" s="264">
        <f>Journey!I21</f>
        <v>0</v>
      </c>
      <c r="C41" s="260" t="str">
        <f>IF(Journey!J21="C","C",IF(Journey!J21="P","P",""))</f>
        <v/>
      </c>
      <c r="E41" s="255">
        <v>5</v>
      </c>
      <c r="F41" s="256" t="str">
        <f>Badges!C46</f>
        <v>Attend the big event</v>
      </c>
      <c r="G41" s="257"/>
      <c r="I41" s="255"/>
      <c r="J41" s="256" t="str">
        <f>Badges!C104</f>
        <v>Wilderness rescue</v>
      </c>
      <c r="K41" s="258" t="str">
        <f>IF(Badges!I104="A","A"," ")</f>
        <v xml:space="preserve"> </v>
      </c>
      <c r="M41" s="255"/>
      <c r="N41" s="256" t="str">
        <f>Badges!C174</f>
        <v>Focus on your finances</v>
      </c>
      <c r="O41" s="258" t="str">
        <f>IF(Badges!I174="A","A"," ")</f>
        <v xml:space="preserve"> </v>
      </c>
    </row>
    <row r="42" spans="1:19" ht="12.75" customHeight="1" x14ac:dyDescent="0.2">
      <c r="A42" s="262"/>
      <c r="B42" s="493" t="str">
        <f>Journey!B25</f>
        <v>BLISS: Live it! Give It!</v>
      </c>
      <c r="C42" s="494"/>
      <c r="E42" s="255"/>
      <c r="F42" s="256" t="str">
        <f>Badges!C47</f>
        <v>Meet with your players for a relaxing</v>
      </c>
      <c r="G42" s="258" t="str">
        <f>IF(Badges!I47="A","A"," ")</f>
        <v xml:space="preserve"> </v>
      </c>
      <c r="I42" s="255"/>
      <c r="J42" s="256" t="str">
        <f>Badges!C105</f>
        <v>Disaster preparedness</v>
      </c>
      <c r="K42" s="258" t="str">
        <f>IF(Badges!I105="A","A"," ")</f>
        <v xml:space="preserve"> </v>
      </c>
      <c r="M42" s="255"/>
      <c r="N42" s="256" t="str">
        <f>Badges!C175</f>
        <v>Shop talk</v>
      </c>
      <c r="O42" s="258" t="str">
        <f>IF(Badges!I175="A","A"," ")</f>
        <v xml:space="preserve"> </v>
      </c>
      <c r="Q42" s="523"/>
      <c r="R42" s="523"/>
      <c r="S42" s="248"/>
    </row>
    <row r="43" spans="1:19" ht="12.75" customHeight="1" x14ac:dyDescent="0.2">
      <c r="B43" s="495" t="str">
        <f>Journey!C26</f>
        <v>Dream Maker Award</v>
      </c>
      <c r="C43" s="496"/>
      <c r="E43" s="255"/>
      <c r="F43" s="256" t="str">
        <f>Badges!C48</f>
        <v>Host a celebration</v>
      </c>
      <c r="G43" s="258" t="str">
        <f>IF(Badges!I48="A","A"," ")</f>
        <v xml:space="preserve"> </v>
      </c>
      <c r="I43" s="255"/>
      <c r="J43" s="256" t="str">
        <f>Badges!C106</f>
        <v>Military medicine</v>
      </c>
      <c r="K43" s="258" t="str">
        <f>IF(Badges!I106="A","A"," ")</f>
        <v xml:space="preserve"> </v>
      </c>
      <c r="M43" s="255"/>
      <c r="N43" s="256" t="str">
        <f>Badges!C176</f>
        <v>Audit request</v>
      </c>
      <c r="O43" s="258" t="str">
        <f>IF(Badges!I176="A","A"," ")</f>
        <v xml:space="preserve"> </v>
      </c>
      <c r="Q43" s="275"/>
      <c r="R43" s="275"/>
      <c r="S43" s="248"/>
    </row>
    <row r="44" spans="1:19" x14ac:dyDescent="0.2">
      <c r="B44" s="264">
        <f>Journey!I27</f>
        <v>0</v>
      </c>
      <c r="C44" s="260" t="str">
        <f>IF(Journey!J27="C","C",IF(Journey!J27="P","P",""))</f>
        <v/>
      </c>
      <c r="E44" s="255"/>
      <c r="F44" s="256" t="str">
        <f>Badges!C49</f>
        <v>Make a "trading card" for each athlete</v>
      </c>
      <c r="G44" s="258" t="str">
        <f>IF(Badges!I49="A","A"," ")</f>
        <v xml:space="preserve"> </v>
      </c>
      <c r="I44" s="255">
        <v>3</v>
      </c>
      <c r="J44" s="256" t="str">
        <f>Badges!C107</f>
        <v>Find out how to care for a critically injured person</v>
      </c>
      <c r="K44" s="257"/>
      <c r="M44" s="255">
        <v>3</v>
      </c>
      <c r="N44" s="256" t="str">
        <f>Badges!C177</f>
        <v>Plan for having fun</v>
      </c>
      <c r="O44" s="257"/>
      <c r="Q44" s="275"/>
      <c r="R44" s="275"/>
      <c r="S44" s="248"/>
    </row>
    <row r="45" spans="1:19" x14ac:dyDescent="0.2">
      <c r="B45" s="264">
        <f>Journey!I28</f>
        <v>0</v>
      </c>
      <c r="C45" s="260" t="str">
        <f>IF(Journey!J28="C","C",IF(Journey!J28="P","P",""))</f>
        <v/>
      </c>
      <c r="E45" s="510" t="str">
        <f>Badges!B52</f>
        <v>Public Policy</v>
      </c>
      <c r="F45" s="510"/>
      <c r="G45" s="510"/>
      <c r="I45" s="255"/>
      <c r="J45" s="256" t="str">
        <f>Badges!C108</f>
        <v>Take a wilderness first aid course</v>
      </c>
      <c r="K45" s="258" t="str">
        <f>IF(Badges!I108="A","A"," ")</f>
        <v xml:space="preserve"> </v>
      </c>
      <c r="M45" s="255"/>
      <c r="N45" s="256" t="str">
        <f>Badges!C178</f>
        <v>Hooray for hobbies!</v>
      </c>
      <c r="O45" s="258" t="str">
        <f>IF(Badges!I178="A","A"," ")</f>
        <v xml:space="preserve"> </v>
      </c>
      <c r="Q45" s="275"/>
      <c r="R45" s="275"/>
      <c r="S45" s="248"/>
    </row>
    <row r="46" spans="1:19" x14ac:dyDescent="0.2">
      <c r="B46" s="264">
        <f>Journey!I29</f>
        <v>0</v>
      </c>
      <c r="C46" s="260" t="str">
        <f>IF(Journey!J29="C","C",IF(Journey!J29="P","P",""))</f>
        <v/>
      </c>
      <c r="E46" s="255">
        <v>1</v>
      </c>
      <c r="F46" s="256" t="str">
        <f>Badges!C53</f>
        <v>Find out how activitists advocate for change</v>
      </c>
      <c r="G46" s="257" t="s">
        <v>27</v>
      </c>
      <c r="I46" s="255"/>
      <c r="J46" s="256" t="str">
        <f>Badges!C109</f>
        <v>Interview a doctor, nurse, EMT, or first</v>
      </c>
      <c r="K46" s="258" t="str">
        <f>IF(Badges!I109="A","A"," ")</f>
        <v xml:space="preserve"> </v>
      </c>
      <c r="M46" s="255"/>
      <c r="N46" s="256" t="str">
        <f>Badges!C179</f>
        <v>Treat yourself</v>
      </c>
      <c r="O46" s="258" t="str">
        <f>IF(Badges!I179="A","A"," ")</f>
        <v xml:space="preserve"> </v>
      </c>
      <c r="Q46" s="275"/>
      <c r="R46" s="275"/>
      <c r="S46" s="248"/>
    </row>
    <row r="47" spans="1:19" x14ac:dyDescent="0.2">
      <c r="B47" s="264">
        <f>Journey!I30</f>
        <v>0</v>
      </c>
      <c r="C47" s="260" t="str">
        <f>IF(Journey!J30="C","C",IF(Journey!J30="P","P",""))</f>
        <v/>
      </c>
      <c r="E47" s="255"/>
      <c r="F47" s="256" t="str">
        <f>Badges!C54</f>
        <v>Interview an activist</v>
      </c>
      <c r="G47" s="258" t="str">
        <f>IF(Badges!I54="A","A"," ")</f>
        <v xml:space="preserve"> </v>
      </c>
      <c r="I47" s="255"/>
      <c r="J47" s="256" t="str">
        <f>Badges!C110</f>
        <v xml:space="preserve">Discover how to use what's on hand in </v>
      </c>
      <c r="K47" s="258" t="str">
        <f>IF(Badges!I110="A","A"," ")</f>
        <v xml:space="preserve"> </v>
      </c>
      <c r="M47" s="255"/>
      <c r="N47" s="256" t="str">
        <f>Badges!C180</f>
        <v>Class act</v>
      </c>
      <c r="O47" s="258" t="str">
        <f>IF(Badges!I180="A","A"," ")</f>
        <v xml:space="preserve"> </v>
      </c>
      <c r="Q47" s="275"/>
      <c r="R47" s="275"/>
      <c r="S47" s="248"/>
    </row>
    <row r="48" spans="1:19" x14ac:dyDescent="0.2">
      <c r="B48" s="272"/>
      <c r="C48" s="272"/>
      <c r="E48" s="255"/>
      <c r="F48" s="256" t="str">
        <f>Badges!C55</f>
        <v>Watch a documentary or movie</v>
      </c>
      <c r="G48" s="258" t="str">
        <f>IF(Badges!I55="A","A"," ")</f>
        <v xml:space="preserve"> </v>
      </c>
      <c r="I48" s="354" t="str">
        <f>Badges!B98</f>
        <v>Ambassador First Aid</v>
      </c>
      <c r="J48" s="355"/>
      <c r="K48" s="355"/>
      <c r="M48" s="255">
        <v>4</v>
      </c>
      <c r="N48" s="256" t="str">
        <f>Badges!C181</f>
        <v>Plan for the unexpected</v>
      </c>
      <c r="O48" s="257"/>
    </row>
    <row r="49" spans="1:19" x14ac:dyDescent="0.2">
      <c r="A49" s="502" t="s">
        <v>345</v>
      </c>
      <c r="B49" s="502"/>
      <c r="C49" s="502"/>
      <c r="E49" s="255"/>
      <c r="F49" s="256" t="str">
        <f>Badges!C56</f>
        <v xml:space="preserve">Read about women who change the </v>
      </c>
      <c r="G49" s="258" t="str">
        <f>IF(Badges!I56="A","A"," ")</f>
        <v xml:space="preserve"> </v>
      </c>
      <c r="I49" s="255">
        <v>4</v>
      </c>
      <c r="J49" s="256" t="str">
        <f>Badges!C111</f>
        <v>Know how to move an injured person</v>
      </c>
      <c r="K49" s="257"/>
      <c r="M49" s="255"/>
      <c r="N49" s="256" t="str">
        <f>Badges!C182</f>
        <v>Interview your network</v>
      </c>
      <c r="O49" s="258" t="str">
        <f>IF(Badges!I182="A","A"," ")</f>
        <v xml:space="preserve"> </v>
      </c>
    </row>
    <row r="50" spans="1:19" x14ac:dyDescent="0.2">
      <c r="A50" s="267"/>
      <c r="B50" s="360" t="str">
        <f>Bridging!B6</f>
        <v>Pass It On!</v>
      </c>
      <c r="C50" s="259" t="str">
        <f>IF(Bridging!I10="C","C",IF(Bridging!I10="P","P",""))</f>
        <v/>
      </c>
      <c r="E50" s="255">
        <v>2</v>
      </c>
      <c r="F50" s="256" t="str">
        <f>Badges!C57</f>
        <v>Engage as a global citizen</v>
      </c>
      <c r="G50" s="257"/>
      <c r="I50" s="255"/>
      <c r="J50" s="256" t="str">
        <f>Badges!C112</f>
        <v>Visit a medical school</v>
      </c>
      <c r="K50" s="258" t="str">
        <f>IF(Badges!I112="A","A"," ")</f>
        <v xml:space="preserve"> </v>
      </c>
      <c r="M50" s="255"/>
      <c r="N50" s="256" t="str">
        <f>Badges!C183</f>
        <v>Interview a Financial guru</v>
      </c>
      <c r="O50" s="258" t="str">
        <f>IF(Badges!I183="A","A"," ")</f>
        <v xml:space="preserve"> </v>
      </c>
    </row>
    <row r="51" spans="1:19" x14ac:dyDescent="0.2">
      <c r="A51" s="267"/>
      <c r="B51" s="268" t="str">
        <f>Bridging!B11</f>
        <v>Look Ahead!</v>
      </c>
      <c r="C51" s="259" t="str">
        <f>IF(Bridging!I15="C","C",IF(Bridging!I15="P","P",""))</f>
        <v/>
      </c>
      <c r="E51" s="255"/>
      <c r="F51" s="256" t="str">
        <f>Badges!C58</f>
        <v>Compare laws</v>
      </c>
      <c r="G51" s="258" t="str">
        <f>IF(Badges!I58="A","A"," ")</f>
        <v xml:space="preserve"> </v>
      </c>
      <c r="I51" s="255"/>
      <c r="J51" s="256" t="str">
        <f>Badges!C113</f>
        <v>Take a wilderness first aid course</v>
      </c>
      <c r="K51" s="258" t="str">
        <f>IF(Badges!I113="A","A"," ")</f>
        <v xml:space="preserve"> </v>
      </c>
      <c r="M51" s="255"/>
      <c r="N51" s="256" t="str">
        <f>Badges!C184</f>
        <v>Interview an insurance expert</v>
      </c>
      <c r="O51" s="258" t="str">
        <f>IF(Badges!I184="A","A"," ")</f>
        <v xml:space="preserve"> </v>
      </c>
    </row>
    <row r="52" spans="1:19" x14ac:dyDescent="0.2">
      <c r="A52" s="267"/>
      <c r="B52" s="359" t="str">
        <f>Bridging!C16</f>
        <v>Plan a Ceremony</v>
      </c>
      <c r="C52" s="259" t="str">
        <f>IF(Bridging!I17="C","C",IF(Bridging!I17="P","P",""))</f>
        <v/>
      </c>
      <c r="E52" s="255"/>
      <c r="F52" s="256" t="str">
        <f>Badges!C59</f>
        <v xml:space="preserve">Track a public-policy issue being </v>
      </c>
      <c r="G52" s="258" t="str">
        <f>IF(Badges!I59="A","A"," ")</f>
        <v xml:space="preserve"> </v>
      </c>
      <c r="I52" s="255"/>
      <c r="J52" s="256" t="str">
        <f>Badges!C114</f>
        <v>Organize a mock emergency drill</v>
      </c>
      <c r="K52" s="258" t="str">
        <f>IF(Badges!I114="A","A"," ")</f>
        <v xml:space="preserve"> </v>
      </c>
      <c r="M52" s="354" t="str">
        <f>Badges!B168</f>
        <v>On My Own</v>
      </c>
      <c r="N52" s="355"/>
      <c r="O52" s="355"/>
    </row>
    <row r="53" spans="1:19" x14ac:dyDescent="0.2">
      <c r="B53" s="269" t="s">
        <v>140</v>
      </c>
      <c r="C53" s="259" t="str">
        <f>IF(Bridging!I18="C","C",IF(Bridging!I18="P","P",""))</f>
        <v/>
      </c>
      <c r="E53" s="255"/>
      <c r="F53" s="256" t="str">
        <f>Badges!C60</f>
        <v>Explore an international NGO</v>
      </c>
      <c r="G53" s="258" t="str">
        <f>IF(Badges!I60="A","A"," ")</f>
        <v xml:space="preserve"> </v>
      </c>
      <c r="I53" s="255">
        <v>5</v>
      </c>
      <c r="J53" s="256" t="str">
        <f>Badges!C115</f>
        <v>Explore real-life examples for handling wilderness emergencies</v>
      </c>
      <c r="K53" s="257"/>
      <c r="M53" s="255">
        <v>5</v>
      </c>
      <c r="N53" s="256" t="str">
        <f>Badges!C185</f>
        <v>Plan for sharing with others</v>
      </c>
      <c r="O53" s="257"/>
    </row>
    <row r="54" spans="1:19" x14ac:dyDescent="0.2">
      <c r="B54" s="263"/>
      <c r="C54" s="356"/>
      <c r="I54" s="255"/>
      <c r="J54" s="256" t="str">
        <f>Badges!C116</f>
        <v>Explore wilderness survival</v>
      </c>
      <c r="K54" s="258" t="str">
        <f>IF(Badges!I116="A","A"," ")</f>
        <v xml:space="preserve"> </v>
      </c>
      <c r="M54" s="255"/>
      <c r="N54" s="256" t="str">
        <f>Badges!C186</f>
        <v>Plan for presents</v>
      </c>
      <c r="O54" s="258" t="str">
        <f>IF(Badges!I186="A","A"," ")</f>
        <v xml:space="preserve"> </v>
      </c>
      <c r="Q54" s="275"/>
      <c r="R54" s="275"/>
      <c r="S54" s="248"/>
    </row>
    <row r="55" spans="1:19" x14ac:dyDescent="0.2">
      <c r="I55" s="255"/>
      <c r="J55" s="256" t="str">
        <f>Badges!C117</f>
        <v>Investigate extreme first aid</v>
      </c>
      <c r="K55" s="258" t="str">
        <f>IF(Badges!I117="A","A"," ")</f>
        <v xml:space="preserve"> </v>
      </c>
      <c r="M55" s="255"/>
      <c r="N55" s="256" t="str">
        <f>Badges!C187</f>
        <v>Budget for your time</v>
      </c>
      <c r="O55" s="258" t="str">
        <f>IF(Badges!I187="A","A"," ")</f>
        <v xml:space="preserve"> </v>
      </c>
      <c r="Q55" s="514"/>
      <c r="R55" s="514"/>
      <c r="S55" s="514"/>
    </row>
    <row r="56" spans="1:19" x14ac:dyDescent="0.2">
      <c r="I56" s="255"/>
      <c r="J56" s="256" t="str">
        <f>Badges!C118</f>
        <v>Interview an everyday hero</v>
      </c>
      <c r="K56" s="258" t="str">
        <f>IF(Badges!I118="A","A"," ")</f>
        <v xml:space="preserve"> </v>
      </c>
      <c r="M56" s="255"/>
      <c r="N56" s="256" t="str">
        <f>Badges!C188</f>
        <v>Charity starts… with a budget</v>
      </c>
      <c r="O56" s="258" t="str">
        <f>IF(Badges!I188="A","A"," ")</f>
        <v xml:space="preserve"> </v>
      </c>
    </row>
    <row r="57" spans="1:19" x14ac:dyDescent="0.2">
      <c r="I57" s="354" t="str">
        <f>Badges!B121</f>
        <v>Ambassador Girl Scout Way</v>
      </c>
      <c r="J57" s="355"/>
      <c r="K57" s="355"/>
      <c r="M57" s="354" t="str">
        <f>Badges!B215</f>
        <v>Research and Development</v>
      </c>
      <c r="N57" s="355"/>
      <c r="O57" s="355"/>
    </row>
    <row r="58" spans="1:19" x14ac:dyDescent="0.2">
      <c r="I58" s="255">
        <v>1</v>
      </c>
      <c r="J58" s="256" t="str">
        <f>Badges!C122</f>
        <v>Use song to bring people together or to spread a message</v>
      </c>
      <c r="K58" s="257"/>
      <c r="M58" s="255">
        <v>1</v>
      </c>
      <c r="N58" s="256" t="str">
        <f>Badges!C216</f>
        <v>Analyze sales trends</v>
      </c>
      <c r="O58" s="257"/>
    </row>
    <row r="59" spans="1:19" x14ac:dyDescent="0.2">
      <c r="I59" s="255"/>
      <c r="J59" s="256" t="str">
        <f>Badges!C123</f>
        <v>Use music to move people to action</v>
      </c>
      <c r="K59" s="258" t="str">
        <f>IF(Badges!I123="A","A"," ")</f>
        <v xml:space="preserve"> </v>
      </c>
      <c r="M59" s="255"/>
      <c r="N59" s="256" t="str">
        <f>Badges!C217</f>
        <v>Invest some R&amp;D</v>
      </c>
      <c r="O59" s="258" t="str">
        <f>IF(Badges!I217="A","A"," ")</f>
        <v xml:space="preserve"> </v>
      </c>
    </row>
    <row r="60" spans="1:19" x14ac:dyDescent="0.2">
      <c r="I60" s="255"/>
      <c r="J60" s="256" t="str">
        <f>Badges!C124</f>
        <v xml:space="preserve">Ogranize a songfest for younger </v>
      </c>
      <c r="K60" s="258" t="str">
        <f>IF(Badges!I124="A","A"," ")</f>
        <v xml:space="preserve"> </v>
      </c>
      <c r="M60" s="255">
        <v>2</v>
      </c>
      <c r="N60" s="256" t="str">
        <f>Badges!C218</f>
        <v>Reasearch how other companies innovate</v>
      </c>
      <c r="O60" s="257"/>
    </row>
    <row r="61" spans="1:19" ht="12.75" customHeight="1" x14ac:dyDescent="0.2">
      <c r="I61" s="255"/>
      <c r="J61" s="256" t="str">
        <f>Badges!C125</f>
        <v>Bring generations together in song</v>
      </c>
      <c r="K61" s="258" t="str">
        <f>IF(Badges!I125="A","A"," ")</f>
        <v xml:space="preserve"> </v>
      </c>
      <c r="M61" s="255"/>
      <c r="N61" s="256" t="str">
        <f>Badges!C219</f>
        <v>Find at least three other companies</v>
      </c>
      <c r="O61" s="258" t="str">
        <f>IF(Badges!I219="A","A"," ")</f>
        <v xml:space="preserve"> </v>
      </c>
    </row>
    <row r="62" spans="1:19" ht="12.75" customHeight="1" x14ac:dyDescent="0.2">
      <c r="I62" s="255">
        <v>2</v>
      </c>
      <c r="J62" s="256" t="str">
        <f>Badges!C126</f>
        <v>Celebrate World Thinking Day</v>
      </c>
      <c r="K62" s="257"/>
      <c r="M62" s="255">
        <v>3</v>
      </c>
      <c r="N62" s="256" t="str">
        <f>Badges!C218</f>
        <v>Reasearch how other companies innovate</v>
      </c>
      <c r="O62" s="257"/>
    </row>
    <row r="63" spans="1:19" x14ac:dyDescent="0.2">
      <c r="I63" s="255"/>
      <c r="J63" s="256" t="str">
        <f>Badges!C127</f>
        <v>Follow in the steps of female leaders</v>
      </c>
      <c r="K63" s="258" t="str">
        <f>IF(Badges!I127="A","A"," ")</f>
        <v xml:space="preserve"> </v>
      </c>
      <c r="M63" s="255"/>
      <c r="N63" s="256" t="str">
        <f>Badges!C221</f>
        <v>Developing a new product</v>
      </c>
      <c r="O63" s="258" t="str">
        <f>IF(Badges!I221="A","A"," ")</f>
        <v xml:space="preserve"> </v>
      </c>
    </row>
    <row r="64" spans="1:19" x14ac:dyDescent="0.2">
      <c r="I64" s="255"/>
      <c r="J64" s="256" t="str">
        <f>Badges!C128</f>
        <v>Make World Thinking Day cards</v>
      </c>
      <c r="K64" s="258" t="str">
        <f>IF(Badges!I128="A","A"," ")</f>
        <v xml:space="preserve"> </v>
      </c>
      <c r="M64" s="255">
        <v>4</v>
      </c>
      <c r="N64" s="256" t="str">
        <f>Badges!C222</f>
        <v>Expolore possible projects during your cookie sale</v>
      </c>
      <c r="O64" s="257"/>
    </row>
    <row r="65" spans="1:19" x14ac:dyDescent="0.2">
      <c r="I65" s="255"/>
      <c r="J65" s="256" t="str">
        <f>Badges!C129</f>
        <v>Earn their Word Thinking Day award</v>
      </c>
      <c r="K65" s="258" t="str">
        <f>IF(Badges!I129="A","A"," ")</f>
        <v xml:space="preserve"> </v>
      </c>
      <c r="M65" s="255"/>
      <c r="N65" s="256" t="str">
        <f>Badges!C223</f>
        <v>If you're considering serveral</v>
      </c>
      <c r="O65" s="258" t="str">
        <f>IF(Badges!I223="A","A"," ")</f>
        <v xml:space="preserve"> </v>
      </c>
    </row>
    <row r="66" spans="1:19" x14ac:dyDescent="0.2">
      <c r="M66" s="255">
        <v>5</v>
      </c>
      <c r="N66" s="256" t="str">
        <f>Badges!C220</f>
        <v>Find out how companies use R&amp;D to improve their products</v>
      </c>
      <c r="O66" s="257"/>
    </row>
    <row r="67" spans="1:19" x14ac:dyDescent="0.2">
      <c r="M67" s="255"/>
      <c r="N67" s="256" t="str">
        <f>Badges!C225</f>
        <v xml:space="preserve">R&amp;D can be more </v>
      </c>
      <c r="O67" s="258" t="str">
        <f>IF(Badges!I225="A","A"," ")</f>
        <v xml:space="preserve"> </v>
      </c>
    </row>
    <row r="70" spans="1:19" x14ac:dyDescent="0.2">
      <c r="F70" s="262"/>
      <c r="J70" s="262"/>
    </row>
    <row r="71" spans="1:19" x14ac:dyDescent="0.2">
      <c r="E71" s="292"/>
      <c r="F71" s="271"/>
      <c r="G71" s="356"/>
      <c r="H71" s="262"/>
      <c r="I71" s="292"/>
      <c r="J71" s="271"/>
      <c r="K71" s="356"/>
      <c r="L71" s="262"/>
      <c r="M71" s="262"/>
    </row>
    <row r="72" spans="1:19" x14ac:dyDescent="0.2">
      <c r="A72" s="505" t="s">
        <v>139</v>
      </c>
      <c r="B72" s="506"/>
      <c r="C72" s="507"/>
      <c r="E72" s="502" t="s">
        <v>59</v>
      </c>
      <c r="F72" s="502"/>
      <c r="G72" s="502"/>
      <c r="H72" s="262"/>
      <c r="I72" s="518" t="s">
        <v>139</v>
      </c>
      <c r="J72" s="518"/>
      <c r="K72" s="518"/>
      <c r="L72" s="262"/>
      <c r="M72" s="515" t="s">
        <v>139</v>
      </c>
      <c r="N72" s="516"/>
      <c r="O72" s="517"/>
      <c r="Q72" s="515" t="s">
        <v>139</v>
      </c>
      <c r="R72" s="516"/>
      <c r="S72" s="517"/>
    </row>
    <row r="73" spans="1:19" x14ac:dyDescent="0.2">
      <c r="A73" s="503" t="str">
        <f>'Council Own'!B6</f>
        <v>&lt;&lt;List Badge Here&gt;&gt;</v>
      </c>
      <c r="B73" s="504"/>
      <c r="C73" s="260" t="str">
        <f>IF('Council Own'!I28="C","C",IF('Council Own'!I28="P","P",""))</f>
        <v/>
      </c>
      <c r="E73" s="511" t="str">
        <f>'Fun Patches'!C5</f>
        <v>&lt;LIST PATCH HERE&gt;</v>
      </c>
      <c r="F73" s="512"/>
      <c r="G73" s="258" t="str">
        <f>IF('Fun Patches'!I5="A","A"," ")</f>
        <v xml:space="preserve"> </v>
      </c>
      <c r="H73" s="262"/>
      <c r="I73" s="266" t="str">
        <f>'Council Own'!B6</f>
        <v>&lt;&lt;List Badge Here&gt;&gt;</v>
      </c>
      <c r="J73" s="266"/>
      <c r="K73" s="266"/>
      <c r="L73" s="262"/>
      <c r="M73" s="266" t="str">
        <f>'Council Own'!B54</f>
        <v>&lt;&lt;List Badge Here&gt;&gt;</v>
      </c>
      <c r="N73" s="266"/>
      <c r="O73" s="266"/>
      <c r="Q73" s="266" t="str">
        <f>'Council Own'!B102</f>
        <v>&lt;&lt;List Badge Here&gt;&gt;</v>
      </c>
      <c r="R73" s="266"/>
      <c r="S73" s="266"/>
    </row>
    <row r="74" spans="1:19" x14ac:dyDescent="0.2">
      <c r="A74" s="503" t="str">
        <f>'Council Own'!B30</f>
        <v>&lt;&lt;List Badge Here&gt;&gt;</v>
      </c>
      <c r="B74" s="504"/>
      <c r="C74" s="260" t="str">
        <f>IF('Council Own'!I52="C","C",IF('Council Own'!I52="P","P",""))</f>
        <v/>
      </c>
      <c r="E74" s="489" t="str">
        <f>'Fun Patches'!C6</f>
        <v>&lt;LIST PATCH HERE&gt;</v>
      </c>
      <c r="F74" s="490"/>
      <c r="G74" s="265" t="str">
        <f>IF('Fun Patches'!I6="A","A"," ")</f>
        <v xml:space="preserve"> </v>
      </c>
      <c r="H74" s="262"/>
      <c r="I74" s="255">
        <v>1</v>
      </c>
      <c r="J74" s="359" t="str">
        <f>'Council Own'!C7</f>
        <v>&lt;List Requirement Here&gt;</v>
      </c>
      <c r="K74" s="265" t="str">
        <f>IF('Council Own'!I7="A","A"," ")</f>
        <v xml:space="preserve"> </v>
      </c>
      <c r="L74" s="262"/>
      <c r="M74" s="255">
        <v>1</v>
      </c>
      <c r="N74" s="359" t="str">
        <f>'Council Own'!C55</f>
        <v>&lt;List Requirement Here&gt;</v>
      </c>
      <c r="O74" s="265" t="str">
        <f>IF('Council Own'!I55="A","A"," ")</f>
        <v xml:space="preserve"> </v>
      </c>
      <c r="Q74" s="255">
        <v>1</v>
      </c>
      <c r="R74" s="359" t="str">
        <f>'Council Own'!C103</f>
        <v>&lt;List Requirement Here&gt;</v>
      </c>
      <c r="S74" s="265" t="str">
        <f>IF('Council Own'!I103="A","A"," ")</f>
        <v xml:space="preserve"> </v>
      </c>
    </row>
    <row r="75" spans="1:19" x14ac:dyDescent="0.2">
      <c r="A75" s="503" t="str">
        <f>'Council Own'!B54</f>
        <v>&lt;&lt;List Badge Here&gt;&gt;</v>
      </c>
      <c r="B75" s="504"/>
      <c r="C75" s="260" t="str">
        <f>IF('Council Own'!I76="C","C",IF('Council Own'!I76="P","P",""))</f>
        <v/>
      </c>
      <c r="E75" s="489" t="str">
        <f>'Fun Patches'!C7</f>
        <v>&lt;LIST PATCH HERE&gt;</v>
      </c>
      <c r="F75" s="490"/>
      <c r="G75" s="265" t="str">
        <f>IF('Fun Patches'!I7="A","A"," ")</f>
        <v xml:space="preserve"> </v>
      </c>
      <c r="H75" s="262"/>
      <c r="I75" s="255"/>
      <c r="J75" s="359" t="str">
        <f>'Council Own'!C8</f>
        <v>&lt;List Requirement Here&gt;</v>
      </c>
      <c r="K75" s="265" t="str">
        <f>IF('Council Own'!I8="A","A"," ")</f>
        <v xml:space="preserve"> </v>
      </c>
      <c r="L75" s="262"/>
      <c r="M75" s="255"/>
      <c r="N75" s="359" t="str">
        <f>'Council Own'!C56</f>
        <v>&lt;List Requirement Here&gt;</v>
      </c>
      <c r="O75" s="265" t="str">
        <f>IF('Council Own'!I56="A","A"," ")</f>
        <v xml:space="preserve"> </v>
      </c>
      <c r="Q75" s="255"/>
      <c r="R75" s="359" t="str">
        <f>'Council Own'!C104</f>
        <v>&lt;List Requirement Here&gt;</v>
      </c>
      <c r="S75" s="265" t="str">
        <f>IF('Council Own'!I104="A","A"," ")</f>
        <v xml:space="preserve"> </v>
      </c>
    </row>
    <row r="76" spans="1:19" x14ac:dyDescent="0.2">
      <c r="A76" s="503" t="str">
        <f>'Council Own'!B78</f>
        <v>&lt;&lt;List Badge Here&gt;&gt;</v>
      </c>
      <c r="B76" s="504"/>
      <c r="C76" s="260" t="str">
        <f>IF('Council Own'!I100="C","C",IF('Council Own'!I100="P","P",""))</f>
        <v/>
      </c>
      <c r="E76" s="489" t="str">
        <f>'Fun Patches'!C8</f>
        <v>&lt;LIST PATCH HERE&gt;</v>
      </c>
      <c r="F76" s="490"/>
      <c r="G76" s="265" t="str">
        <f>IF('Fun Patches'!I8="A","A"," ")</f>
        <v xml:space="preserve"> </v>
      </c>
      <c r="H76" s="262"/>
      <c r="I76" s="255"/>
      <c r="J76" s="359" t="str">
        <f>'Council Own'!C9</f>
        <v>&lt;List Requirement Here&gt;</v>
      </c>
      <c r="K76" s="265" t="str">
        <f>IF('Council Own'!I9="A","A"," ")</f>
        <v xml:space="preserve"> </v>
      </c>
      <c r="L76" s="262"/>
      <c r="M76" s="255"/>
      <c r="N76" s="359" t="str">
        <f>'Council Own'!C57</f>
        <v>&lt;List Requirement Here&gt;</v>
      </c>
      <c r="O76" s="265" t="str">
        <f>IF('Council Own'!I57="A","A"," ")</f>
        <v xml:space="preserve"> </v>
      </c>
      <c r="Q76" s="255"/>
      <c r="R76" s="359" t="str">
        <f>'Council Own'!C105</f>
        <v>&lt;List Requirement Here&gt;</v>
      </c>
      <c r="S76" s="265" t="str">
        <f>IF('Council Own'!I105="A","A"," ")</f>
        <v xml:space="preserve"> </v>
      </c>
    </row>
    <row r="77" spans="1:19" x14ac:dyDescent="0.2">
      <c r="A77" s="503" t="str">
        <f>'Council Own'!B102</f>
        <v>&lt;&lt;List Badge Here&gt;&gt;</v>
      </c>
      <c r="B77" s="504"/>
      <c r="C77" s="260" t="str">
        <f>IF('Council Own'!I124="C","C",IF('Council Own'!I124="P","P",""))</f>
        <v/>
      </c>
      <c r="E77" s="489" t="str">
        <f>'Fun Patches'!C9</f>
        <v>&lt;LIST PATCH HERE&gt;</v>
      </c>
      <c r="F77" s="490"/>
      <c r="G77" s="265" t="str">
        <f>IF('Fun Patches'!I9="A","A"," ")</f>
        <v xml:space="preserve"> </v>
      </c>
      <c r="H77" s="262"/>
      <c r="I77" s="255"/>
      <c r="J77" s="359" t="str">
        <f>'Council Own'!C10</f>
        <v>&lt;List Requirement Here&gt;</v>
      </c>
      <c r="K77" s="265" t="str">
        <f>IF('Council Own'!I10="A","A"," ")</f>
        <v xml:space="preserve"> </v>
      </c>
      <c r="L77" s="262"/>
      <c r="M77" s="255"/>
      <c r="N77" s="359" t="str">
        <f>'Council Own'!C58</f>
        <v>&lt;List Requirement Here&gt;</v>
      </c>
      <c r="O77" s="265" t="str">
        <f>IF('Council Own'!I58="A","A"," ")</f>
        <v xml:space="preserve"> </v>
      </c>
      <c r="Q77" s="255"/>
      <c r="R77" s="359" t="str">
        <f>'Council Own'!C106</f>
        <v>&lt;List Requirement Here&gt;</v>
      </c>
      <c r="S77" s="265" t="str">
        <f>IF('Council Own'!I106="A","A"," ")</f>
        <v xml:space="preserve"> </v>
      </c>
    </row>
    <row r="78" spans="1:19" x14ac:dyDescent="0.2">
      <c r="A78" s="503" t="str">
        <f>'Council Own'!B126</f>
        <v>&lt;&lt;List Badge Here&gt;&gt;</v>
      </c>
      <c r="B78" s="504"/>
      <c r="C78" s="260" t="str">
        <f>IF('Council Own'!I148="C","C",IF('Council Own'!I148="P","P",""))</f>
        <v/>
      </c>
      <c r="E78" s="489" t="str">
        <f>'Fun Patches'!C10</f>
        <v>&lt;LIST PATCH HERE&gt;</v>
      </c>
      <c r="F78" s="490"/>
      <c r="G78" s="265" t="str">
        <f>IF('Fun Patches'!I10="A","A"," ")</f>
        <v xml:space="preserve"> </v>
      </c>
      <c r="I78" s="255">
        <v>2</v>
      </c>
      <c r="J78" s="359" t="str">
        <f>'Council Own'!C11</f>
        <v>&lt;List Requirement Here&gt;</v>
      </c>
      <c r="K78" s="265" t="str">
        <f>IF('Council Own'!I11="A","A"," ")</f>
        <v xml:space="preserve"> </v>
      </c>
      <c r="M78" s="255">
        <v>2</v>
      </c>
      <c r="N78" s="359" t="str">
        <f>'Council Own'!C59</f>
        <v>&lt;List Requirement Here&gt;</v>
      </c>
      <c r="O78" s="265" t="str">
        <f>IF('Council Own'!I59="A","A"," ")</f>
        <v xml:space="preserve"> </v>
      </c>
      <c r="Q78" s="255">
        <v>2</v>
      </c>
      <c r="R78" s="359" t="str">
        <f>'Council Own'!C107</f>
        <v>&lt;List Requirement Here&gt;</v>
      </c>
      <c r="S78" s="265" t="str">
        <f>IF('Council Own'!I107="A","A"," ")</f>
        <v xml:space="preserve"> </v>
      </c>
    </row>
    <row r="79" spans="1:19" x14ac:dyDescent="0.2">
      <c r="E79" s="489" t="str">
        <f>'Fun Patches'!C11</f>
        <v>&lt;LIST PATCH HERE&gt;</v>
      </c>
      <c r="F79" s="490"/>
      <c r="G79" s="265" t="str">
        <f>IF('Fun Patches'!I11="A","A"," ")</f>
        <v xml:space="preserve"> </v>
      </c>
      <c r="I79" s="255"/>
      <c r="J79" s="359" t="str">
        <f>'Council Own'!C12</f>
        <v>&lt;List Requirement Here&gt;</v>
      </c>
      <c r="K79" s="265" t="str">
        <f>IF('Council Own'!I12="A","A"," ")</f>
        <v xml:space="preserve"> </v>
      </c>
      <c r="M79" s="255"/>
      <c r="N79" s="359" t="str">
        <f>'Council Own'!C60</f>
        <v>&lt;List Requirement Here&gt;</v>
      </c>
      <c r="O79" s="265" t="str">
        <f>IF('Council Own'!I60="A","A"," ")</f>
        <v xml:space="preserve"> </v>
      </c>
      <c r="Q79" s="255"/>
      <c r="R79" s="359" t="str">
        <f>'Council Own'!C108</f>
        <v>&lt;List Requirement Here&gt;</v>
      </c>
      <c r="S79" s="265" t="str">
        <f>IF('Council Own'!I108="A","A"," ")</f>
        <v xml:space="preserve"> </v>
      </c>
    </row>
    <row r="80" spans="1:19" x14ac:dyDescent="0.2">
      <c r="E80" s="489" t="str">
        <f>'Fun Patches'!C12</f>
        <v>&lt;LIST PATCH HERE&gt;</v>
      </c>
      <c r="F80" s="490"/>
      <c r="G80" s="265" t="str">
        <f>IF('Fun Patches'!I12="A","A"," ")</f>
        <v xml:space="preserve"> </v>
      </c>
      <c r="I80" s="255"/>
      <c r="J80" s="359" t="str">
        <f>'Council Own'!C13</f>
        <v>&lt;List Requirement Here&gt;</v>
      </c>
      <c r="K80" s="265" t="str">
        <f>IF('Council Own'!I13="A","A"," ")</f>
        <v xml:space="preserve"> </v>
      </c>
      <c r="M80" s="255"/>
      <c r="N80" s="359" t="str">
        <f>'Council Own'!C61</f>
        <v>&lt;List Requirement Here&gt;</v>
      </c>
      <c r="O80" s="265" t="str">
        <f>IF('Council Own'!I61="A","A"," ")</f>
        <v xml:space="preserve"> </v>
      </c>
      <c r="Q80" s="255"/>
      <c r="R80" s="359" t="str">
        <f>'Council Own'!C109</f>
        <v>&lt;List Requirement Here&gt;</v>
      </c>
      <c r="S80" s="265" t="str">
        <f>IF('Council Own'!I109="A","A"," ")</f>
        <v xml:space="preserve"> </v>
      </c>
    </row>
    <row r="81" spans="1:22" x14ac:dyDescent="0.2">
      <c r="E81" s="489" t="str">
        <f>'Fun Patches'!C13</f>
        <v>&lt;LIST PATCH HERE&gt;</v>
      </c>
      <c r="F81" s="490"/>
      <c r="G81" s="265" t="str">
        <f>IF('Fun Patches'!I13="A","A"," ")</f>
        <v xml:space="preserve"> </v>
      </c>
      <c r="I81" s="255"/>
      <c r="J81" s="359" t="str">
        <f>'Council Own'!C14</f>
        <v>&lt;List Requirement Here&gt;</v>
      </c>
      <c r="K81" s="265" t="str">
        <f>IF('Council Own'!I14="A","A"," ")</f>
        <v xml:space="preserve"> </v>
      </c>
      <c r="M81" s="255"/>
      <c r="N81" s="359" t="str">
        <f>'Council Own'!C62</f>
        <v>&lt;List Requirement Here&gt;</v>
      </c>
      <c r="O81" s="265" t="str">
        <f>IF('Council Own'!I62="A","A"," ")</f>
        <v xml:space="preserve"> </v>
      </c>
      <c r="Q81" s="255"/>
      <c r="R81" s="359" t="str">
        <f>'Council Own'!C110</f>
        <v>&lt;List Requirement Here&gt;</v>
      </c>
      <c r="S81" s="265" t="str">
        <f>IF('Council Own'!I110="A","A"," ")</f>
        <v xml:space="preserve"> </v>
      </c>
    </row>
    <row r="82" spans="1:22" x14ac:dyDescent="0.2">
      <c r="E82" s="489" t="str">
        <f>'Fun Patches'!C14</f>
        <v>&lt;LIST PATCH HERE&gt;</v>
      </c>
      <c r="F82" s="490"/>
      <c r="G82" s="265" t="str">
        <f>IF('Fun Patches'!I14="A","A"," ")</f>
        <v xml:space="preserve"> </v>
      </c>
      <c r="I82" s="255">
        <v>3</v>
      </c>
      <c r="J82" s="359" t="str">
        <f>'Council Own'!C15</f>
        <v>&lt;List Requirement Here&gt;</v>
      </c>
      <c r="K82" s="265" t="str">
        <f>IF('Council Own'!I15="A","A"," ")</f>
        <v xml:space="preserve"> </v>
      </c>
      <c r="M82" s="255">
        <v>3</v>
      </c>
      <c r="N82" s="359" t="str">
        <f>'Council Own'!C63</f>
        <v>&lt;List Requirement Here&gt;</v>
      </c>
      <c r="O82" s="265" t="str">
        <f>IF('Council Own'!I63="A","A"," ")</f>
        <v xml:space="preserve"> </v>
      </c>
      <c r="Q82" s="255">
        <v>3</v>
      </c>
      <c r="R82" s="359" t="str">
        <f>'Council Own'!C111</f>
        <v>&lt;List Requirement Here&gt;</v>
      </c>
      <c r="S82" s="265" t="str">
        <f>IF('Council Own'!I111="A","A"," ")</f>
        <v xml:space="preserve"> </v>
      </c>
    </row>
    <row r="83" spans="1:22" x14ac:dyDescent="0.2">
      <c r="E83" s="489" t="str">
        <f>'Fun Patches'!C15</f>
        <v>&lt;LIST PATCH HERE&gt;</v>
      </c>
      <c r="F83" s="490"/>
      <c r="G83" s="265" t="str">
        <f>IF('Fun Patches'!I15="A","A"," ")</f>
        <v xml:space="preserve"> </v>
      </c>
      <c r="I83" s="255"/>
      <c r="J83" s="359" t="str">
        <f>'Council Own'!C16</f>
        <v>&lt;List Requirement Here&gt;</v>
      </c>
      <c r="K83" s="265" t="str">
        <f>IF('Council Own'!I16="A","A"," ")</f>
        <v xml:space="preserve"> </v>
      </c>
      <c r="M83" s="255"/>
      <c r="N83" s="359" t="str">
        <f>'Council Own'!C64</f>
        <v>&lt;List Requirement Here&gt;</v>
      </c>
      <c r="O83" s="265" t="str">
        <f>IF('Council Own'!I64="A","A"," ")</f>
        <v xml:space="preserve"> </v>
      </c>
      <c r="Q83" s="255"/>
      <c r="R83" s="359" t="str">
        <f>'Council Own'!C112</f>
        <v>&lt;List Requirement Here&gt;</v>
      </c>
      <c r="S83" s="265" t="str">
        <f>IF('Council Own'!I112="A","A"," ")</f>
        <v xml:space="preserve"> </v>
      </c>
    </row>
    <row r="84" spans="1:22" x14ac:dyDescent="0.2">
      <c r="E84" s="489" t="str">
        <f>'Fun Patches'!C16</f>
        <v>&lt;LIST PATCH HERE&gt;</v>
      </c>
      <c r="F84" s="490"/>
      <c r="G84" s="265" t="str">
        <f>IF('Fun Patches'!I16="A","A"," ")</f>
        <v xml:space="preserve"> </v>
      </c>
      <c r="I84" s="255"/>
      <c r="J84" s="359" t="str">
        <f>'Council Own'!C17</f>
        <v>&lt;List Requirement Here&gt;</v>
      </c>
      <c r="K84" s="265" t="str">
        <f>IF('Council Own'!I17="A","A"," ")</f>
        <v xml:space="preserve"> </v>
      </c>
      <c r="M84" s="255"/>
      <c r="N84" s="359" t="str">
        <f>'Council Own'!C65</f>
        <v>&lt;List Requirement Here&gt;</v>
      </c>
      <c r="O84" s="265" t="str">
        <f>IF('Council Own'!I65="A","A"," ")</f>
        <v xml:space="preserve"> </v>
      </c>
      <c r="Q84" s="255"/>
      <c r="R84" s="359" t="str">
        <f>'Council Own'!C113</f>
        <v>&lt;List Requirement Here&gt;</v>
      </c>
      <c r="S84" s="265" t="str">
        <f>IF('Council Own'!I113="A","A"," ")</f>
        <v xml:space="preserve"> </v>
      </c>
    </row>
    <row r="85" spans="1:22" x14ac:dyDescent="0.2">
      <c r="E85" s="489" t="str">
        <f>'Fun Patches'!C17</f>
        <v>&lt;LIST PATCH HERE&gt;</v>
      </c>
      <c r="F85" s="490"/>
      <c r="G85" s="258" t="str">
        <f>IF('Fun Patches'!I17="A","A"," ")</f>
        <v xml:space="preserve"> </v>
      </c>
      <c r="I85" s="255"/>
      <c r="J85" s="359" t="str">
        <f>'Council Own'!C18</f>
        <v>&lt;List Requirement Here&gt;</v>
      </c>
      <c r="K85" s="265" t="str">
        <f>IF('Council Own'!I18="A","A"," ")</f>
        <v xml:space="preserve"> </v>
      </c>
      <c r="M85" s="255"/>
      <c r="N85" s="359" t="str">
        <f>'Council Own'!C66</f>
        <v>&lt;List Requirement Here&gt;</v>
      </c>
      <c r="O85" s="265" t="str">
        <f>IF('Council Own'!I66="A","A"," ")</f>
        <v xml:space="preserve"> </v>
      </c>
      <c r="Q85" s="255"/>
      <c r="R85" s="359" t="str">
        <f>'Council Own'!C114</f>
        <v>&lt;List Requirement Here&gt;</v>
      </c>
      <c r="S85" s="265" t="str">
        <f>IF('Council Own'!I114="A","A"," ")</f>
        <v xml:space="preserve"> </v>
      </c>
    </row>
    <row r="86" spans="1:22" x14ac:dyDescent="0.2">
      <c r="A86" s="250"/>
      <c r="B86" s="251"/>
      <c r="C86" s="252"/>
      <c r="E86" s="489" t="str">
        <f>'Fun Patches'!C18</f>
        <v>&lt;LIST PATCH HERE&gt;</v>
      </c>
      <c r="F86" s="490"/>
      <c r="G86" s="265" t="str">
        <f>IF('Fun Patches'!I18="A","A"," ")</f>
        <v xml:space="preserve"> </v>
      </c>
      <c r="I86" s="255">
        <v>4</v>
      </c>
      <c r="J86" s="359" t="str">
        <f>'Council Own'!C19</f>
        <v>&lt;List Requirement Here&gt;</v>
      </c>
      <c r="K86" s="265" t="str">
        <f>IF('Council Own'!I19="A","A"," ")</f>
        <v xml:space="preserve"> </v>
      </c>
      <c r="M86" s="255">
        <v>4</v>
      </c>
      <c r="N86" s="359" t="str">
        <f>'Council Own'!C67</f>
        <v>&lt;List Requirement Here&gt;</v>
      </c>
      <c r="O86" s="265" t="str">
        <f>IF('Council Own'!I67="A","A"," ")</f>
        <v xml:space="preserve"> </v>
      </c>
      <c r="Q86" s="255">
        <v>4</v>
      </c>
      <c r="R86" s="359" t="str">
        <f>'Council Own'!C115</f>
        <v>&lt;List Requirement Here&gt;</v>
      </c>
      <c r="S86" s="265" t="str">
        <f>IF('Council Own'!I115="A","A"," ")</f>
        <v xml:space="preserve"> </v>
      </c>
    </row>
    <row r="87" spans="1:22" x14ac:dyDescent="0.2">
      <c r="E87" s="489" t="str">
        <f>'Fun Patches'!C19</f>
        <v>&lt;LIST PATCH HERE&gt;</v>
      </c>
      <c r="F87" s="490"/>
      <c r="G87" s="265" t="str">
        <f>IF('Fun Patches'!I19="A","A"," ")</f>
        <v xml:space="preserve"> </v>
      </c>
      <c r="I87" s="255"/>
      <c r="J87" s="359" t="str">
        <f>'Council Own'!C20</f>
        <v>&lt;List Requirement Here&gt;</v>
      </c>
      <c r="K87" s="265" t="str">
        <f>IF('Council Own'!I20="A","A"," ")</f>
        <v xml:space="preserve"> </v>
      </c>
      <c r="M87" s="255"/>
      <c r="N87" s="359" t="str">
        <f>'Council Own'!C68</f>
        <v>&lt;List Requirement Here&gt;</v>
      </c>
      <c r="O87" s="265" t="str">
        <f>IF('Council Own'!I68="A","A"," ")</f>
        <v xml:space="preserve"> </v>
      </c>
      <c r="Q87" s="255"/>
      <c r="R87" s="359" t="str">
        <f>'Council Own'!C116</f>
        <v>&lt;List Requirement Here&gt;</v>
      </c>
      <c r="S87" s="265" t="str">
        <f>IF('Council Own'!I116="A","A"," ")</f>
        <v xml:space="preserve"> </v>
      </c>
    </row>
    <row r="88" spans="1:22" x14ac:dyDescent="0.2">
      <c r="E88" s="489" t="str">
        <f>'Fun Patches'!C20</f>
        <v>&lt;LIST PATCH HERE&gt;</v>
      </c>
      <c r="F88" s="490"/>
      <c r="G88" s="265" t="str">
        <f>IF('Fun Patches'!I20="A","A"," ")</f>
        <v xml:space="preserve"> </v>
      </c>
      <c r="I88" s="255"/>
      <c r="J88" s="359" t="str">
        <f>'Council Own'!C21</f>
        <v>&lt;List Requirement Here&gt;</v>
      </c>
      <c r="K88" s="265" t="str">
        <f>IF('Council Own'!I21="A","A"," ")</f>
        <v xml:space="preserve"> </v>
      </c>
      <c r="M88" s="255"/>
      <c r="N88" s="359" t="str">
        <f>'Council Own'!C69</f>
        <v>&lt;List Requirement Here&gt;</v>
      </c>
      <c r="O88" s="265" t="str">
        <f>IF('Council Own'!I69="A","A"," ")</f>
        <v xml:space="preserve"> </v>
      </c>
      <c r="Q88" s="255"/>
      <c r="R88" s="359" t="str">
        <f>'Council Own'!C117</f>
        <v>&lt;List Requirement Here&gt;</v>
      </c>
      <c r="S88" s="265" t="str">
        <f>IF('Council Own'!I117="A","A"," ")</f>
        <v xml:space="preserve"> </v>
      </c>
    </row>
    <row r="89" spans="1:22" x14ac:dyDescent="0.2">
      <c r="E89" s="489" t="str">
        <f>'Fun Patches'!C21</f>
        <v>&lt;LIST PATCH HERE&gt;</v>
      </c>
      <c r="F89" s="490"/>
      <c r="G89" s="265" t="str">
        <f>IF('Fun Patches'!I21="A","A"," ")</f>
        <v xml:space="preserve"> </v>
      </c>
      <c r="I89" s="255"/>
      <c r="J89" s="359" t="str">
        <f>'Council Own'!C22</f>
        <v>&lt;List Requirement Here&gt;</v>
      </c>
      <c r="K89" s="265" t="str">
        <f>IF('Council Own'!I22="A","A"," ")</f>
        <v xml:space="preserve"> </v>
      </c>
      <c r="M89" s="255"/>
      <c r="N89" s="359" t="str">
        <f>'Council Own'!C70</f>
        <v>&lt;List Requirement Here&gt;</v>
      </c>
      <c r="O89" s="265" t="str">
        <f>IF('Council Own'!I70="A","A"," ")</f>
        <v xml:space="preserve"> </v>
      </c>
      <c r="Q89" s="255"/>
      <c r="R89" s="359" t="str">
        <f>'Council Own'!C118</f>
        <v>&lt;List Requirement Here&gt;</v>
      </c>
      <c r="S89" s="265" t="str">
        <f>IF('Council Own'!I118="A","A"," ")</f>
        <v xml:space="preserve"> </v>
      </c>
    </row>
    <row r="90" spans="1:22" x14ac:dyDescent="0.2">
      <c r="E90" s="489" t="str">
        <f>'Fun Patches'!C22</f>
        <v>&lt;LIST PATCH HERE&gt;</v>
      </c>
      <c r="F90" s="490"/>
      <c r="G90" s="265" t="str">
        <f>IF('Fun Patches'!I22="A","A"," ")</f>
        <v xml:space="preserve"> </v>
      </c>
      <c r="I90" s="255">
        <v>5</v>
      </c>
      <c r="J90" s="359" t="str">
        <f>'Council Own'!C23</f>
        <v>&lt;List Requirement Here&gt;</v>
      </c>
      <c r="K90" s="265" t="str">
        <f>IF('Council Own'!I23="A","A"," ")</f>
        <v xml:space="preserve"> </v>
      </c>
      <c r="M90" s="255">
        <v>5</v>
      </c>
      <c r="N90" s="359" t="str">
        <f>'Council Own'!C71</f>
        <v>&lt;List Requirement Here&gt;</v>
      </c>
      <c r="O90" s="265" t="str">
        <f>IF('Council Own'!I71="A","A"," ")</f>
        <v xml:space="preserve"> </v>
      </c>
      <c r="Q90" s="255">
        <v>5</v>
      </c>
      <c r="R90" s="359" t="str">
        <f>'Council Own'!C119</f>
        <v>&lt;List Requirement Here&gt;</v>
      </c>
      <c r="S90" s="265" t="str">
        <f>IF('Council Own'!I119="A","A"," ")</f>
        <v xml:space="preserve"> </v>
      </c>
    </row>
    <row r="91" spans="1:22" x14ac:dyDescent="0.2">
      <c r="E91" s="489" t="str">
        <f>'Fun Patches'!C23</f>
        <v>&lt;LIST PATCH HERE&gt;</v>
      </c>
      <c r="F91" s="490"/>
      <c r="G91" s="265" t="str">
        <f>IF('Fun Patches'!I23="A","A"," ")</f>
        <v xml:space="preserve"> </v>
      </c>
      <c r="I91" s="255"/>
      <c r="J91" s="359" t="str">
        <f>'Council Own'!C24</f>
        <v>&lt;List Requirement Here&gt;</v>
      </c>
      <c r="K91" s="265" t="str">
        <f>IF('Council Own'!I24="A","A"," ")</f>
        <v xml:space="preserve"> </v>
      </c>
      <c r="M91" s="255"/>
      <c r="N91" s="359" t="str">
        <f>'Council Own'!C72</f>
        <v>&lt;List Requirement Here&gt;</v>
      </c>
      <c r="O91" s="265" t="str">
        <f>IF('Council Own'!I72="A","A"," ")</f>
        <v xml:space="preserve"> </v>
      </c>
      <c r="Q91" s="255"/>
      <c r="R91" s="359" t="str">
        <f>'Council Own'!C120</f>
        <v>&lt;List Requirement Here&gt;</v>
      </c>
      <c r="S91" s="265" t="str">
        <f>IF('Council Own'!I120="A","A"," ")</f>
        <v xml:space="preserve"> </v>
      </c>
    </row>
    <row r="92" spans="1:22" x14ac:dyDescent="0.2">
      <c r="E92" s="489" t="str">
        <f>'Fun Patches'!C24</f>
        <v>&lt;LIST PATCH HERE&gt;</v>
      </c>
      <c r="F92" s="490"/>
      <c r="G92" s="265" t="str">
        <f>IF('Fun Patches'!I24="A","A"," ")</f>
        <v xml:space="preserve"> </v>
      </c>
      <c r="I92" s="255"/>
      <c r="J92" s="359" t="str">
        <f>'Council Own'!C25</f>
        <v>&lt;List Requirement Here&gt;</v>
      </c>
      <c r="K92" s="265" t="str">
        <f>IF('Council Own'!I25="A","A"," ")</f>
        <v xml:space="preserve"> </v>
      </c>
      <c r="M92" s="255"/>
      <c r="N92" s="359" t="str">
        <f>'Council Own'!C73</f>
        <v>&lt;List Requirement Here&gt;</v>
      </c>
      <c r="O92" s="265" t="str">
        <f>IF('Council Own'!I73="A","A"," ")</f>
        <v xml:space="preserve"> </v>
      </c>
      <c r="Q92" s="255"/>
      <c r="R92" s="359" t="str">
        <f>'Council Own'!C121</f>
        <v>&lt;List Requirement Here&gt;</v>
      </c>
      <c r="S92" s="265" t="str">
        <f>IF('Council Own'!I121="A","A"," ")</f>
        <v xml:space="preserve"> </v>
      </c>
    </row>
    <row r="93" spans="1:22" x14ac:dyDescent="0.2">
      <c r="E93" s="489" t="str">
        <f>'Fun Patches'!C25</f>
        <v>&lt;LIST PATCH HERE&gt;</v>
      </c>
      <c r="F93" s="490"/>
      <c r="G93" s="265" t="str">
        <f>IF('Fun Patches'!I25="A","A"," ")</f>
        <v xml:space="preserve"> </v>
      </c>
      <c r="I93" s="255"/>
      <c r="J93" s="359" t="str">
        <f>'Council Own'!C26</f>
        <v>&lt;List Requirement Here&gt;</v>
      </c>
      <c r="K93" s="265" t="str">
        <f>IF('Council Own'!I26="A","A"," ")</f>
        <v xml:space="preserve"> </v>
      </c>
      <c r="M93" s="255"/>
      <c r="N93" s="359" t="str">
        <f>'Council Own'!C74</f>
        <v>&lt;List Requirement Here&gt;</v>
      </c>
      <c r="O93" s="265" t="str">
        <f>IF('Council Own'!I68="A","A"," ")</f>
        <v xml:space="preserve"> </v>
      </c>
      <c r="Q93" s="255"/>
      <c r="R93" s="359" t="str">
        <f>'Council Own'!C122</f>
        <v>&lt;List Requirement Here&gt;</v>
      </c>
      <c r="S93" s="265" t="str">
        <f>IF('Council Own'!I122="A","A"," ")</f>
        <v xml:space="preserve"> </v>
      </c>
    </row>
    <row r="94" spans="1:22" x14ac:dyDescent="0.2">
      <c r="E94" s="489" t="str">
        <f>'Fun Patches'!C26</f>
        <v>&lt;LIST PATCH HERE&gt;</v>
      </c>
      <c r="F94" s="490"/>
      <c r="G94" s="265" t="str">
        <f>IF('Fun Patches'!I26="A","A"," ")</f>
        <v xml:space="preserve"> </v>
      </c>
      <c r="I94" s="266" t="str">
        <f>'Council Own'!B30</f>
        <v>&lt;&lt;List Badge Here&gt;&gt;</v>
      </c>
      <c r="J94" s="266"/>
      <c r="K94" s="266"/>
      <c r="M94" s="266" t="str">
        <f>'Council Own'!B78</f>
        <v>&lt;&lt;List Badge Here&gt;&gt;</v>
      </c>
      <c r="N94" s="266"/>
      <c r="O94" s="266"/>
      <c r="Q94" s="266" t="str">
        <f>'Council Own'!B126</f>
        <v>&lt;&lt;List Badge Here&gt;&gt;</v>
      </c>
      <c r="R94" s="266"/>
      <c r="S94" s="266"/>
    </row>
    <row r="95" spans="1:22" x14ac:dyDescent="0.2">
      <c r="E95" s="489" t="str">
        <f>'Fun Patches'!C27</f>
        <v>&lt;LIST PATCH HERE&gt;</v>
      </c>
      <c r="F95" s="490"/>
      <c r="G95" s="265" t="str">
        <f>IF('Fun Patches'!I27="A","A"," ")</f>
        <v xml:space="preserve"> </v>
      </c>
      <c r="I95" s="255">
        <v>1</v>
      </c>
      <c r="J95" s="359" t="str">
        <f>'Council Own'!C31</f>
        <v>&lt;List Requirement Here&gt;</v>
      </c>
      <c r="K95" s="265" t="str">
        <f>IF('Council Own'!I31="A","A"," ")</f>
        <v xml:space="preserve"> </v>
      </c>
      <c r="M95" s="255">
        <v>1</v>
      </c>
      <c r="N95" s="359" t="str">
        <f>'Council Own'!C79</f>
        <v>&lt;List Requirement Here&gt;</v>
      </c>
      <c r="O95" s="265" t="str">
        <f>IF('Council Own'!I79="A","A"," ")</f>
        <v xml:space="preserve"> </v>
      </c>
      <c r="Q95" s="255">
        <v>1</v>
      </c>
      <c r="R95" s="359" t="str">
        <f>'Council Own'!C127</f>
        <v>&lt;List Requirement Here&gt;</v>
      </c>
      <c r="S95" s="265" t="str">
        <f>IF('Council Own'!I127="A","A"," ")</f>
        <v xml:space="preserve"> </v>
      </c>
    </row>
    <row r="96" spans="1:22" x14ac:dyDescent="0.2">
      <c r="E96" s="489" t="str">
        <f>'Fun Patches'!C28</f>
        <v>&lt;LIST PATCH HERE&gt;</v>
      </c>
      <c r="F96" s="490"/>
      <c r="G96" s="265" t="str">
        <f>IF('Fun Patches'!I28="A","A"," ")</f>
        <v xml:space="preserve"> </v>
      </c>
      <c r="I96" s="255"/>
      <c r="J96" s="359" t="str">
        <f>'Council Own'!C32</f>
        <v>&lt;List Requirement Here&gt;</v>
      </c>
      <c r="K96" s="265" t="str">
        <f>IF('Council Own'!I32="A","A"," ")</f>
        <v xml:space="preserve"> </v>
      </c>
      <c r="M96" s="255"/>
      <c r="N96" s="359" t="str">
        <f>'Council Own'!C80</f>
        <v>&lt;List Requirement Here&gt;</v>
      </c>
      <c r="O96" s="265" t="str">
        <f>IF('Council Own'!I80="A","A"," ")</f>
        <v xml:space="preserve"> </v>
      </c>
      <c r="Q96" s="255"/>
      <c r="R96" s="359" t="str">
        <f>'Council Own'!C128</f>
        <v>&lt;List Requirement Here&gt;</v>
      </c>
      <c r="S96" s="265" t="str">
        <f>IF('Council Own'!I128="A","A"," ")</f>
        <v xml:space="preserve"> </v>
      </c>
      <c r="U96" s="253"/>
      <c r="V96" s="253"/>
    </row>
    <row r="97" spans="1:23" x14ac:dyDescent="0.2">
      <c r="E97" s="489" t="str">
        <f>'Fun Patches'!C29</f>
        <v>&lt;LIST PATCH HERE&gt;</v>
      </c>
      <c r="F97" s="490"/>
      <c r="G97" s="265" t="str">
        <f>IF('Fun Patches'!I29="A","A"," ")</f>
        <v xml:space="preserve"> </v>
      </c>
      <c r="I97" s="255"/>
      <c r="J97" s="359" t="str">
        <f>'Council Own'!C33</f>
        <v>&lt;List Requirement Here&gt;</v>
      </c>
      <c r="K97" s="265" t="str">
        <f>IF('Council Own'!I33="A","A"," ")</f>
        <v xml:space="preserve"> </v>
      </c>
      <c r="M97" s="255"/>
      <c r="N97" s="359" t="str">
        <f>'Council Own'!C81</f>
        <v>&lt;List Requirement Here&gt;</v>
      </c>
      <c r="O97" s="265" t="str">
        <f>IF('Council Own'!I81="A","A"," ")</f>
        <v xml:space="preserve"> </v>
      </c>
      <c r="Q97" s="255"/>
      <c r="R97" s="359" t="str">
        <f>'Council Own'!C129</f>
        <v>&lt;List Requirement Here&gt;</v>
      </c>
      <c r="S97" s="265" t="str">
        <f>IF('Council Own'!I129="A","A"," ")</f>
        <v xml:space="preserve"> </v>
      </c>
      <c r="U97" s="253"/>
      <c r="V97" s="253"/>
    </row>
    <row r="98" spans="1:23" x14ac:dyDescent="0.2">
      <c r="A98" s="502" t="s">
        <v>78</v>
      </c>
      <c r="B98" s="502"/>
      <c r="C98" s="502"/>
      <c r="E98" s="489" t="str">
        <f>'Fun Patches'!C30</f>
        <v>&lt;LIST PATCH HERE&gt;</v>
      </c>
      <c r="F98" s="490"/>
      <c r="G98" s="265" t="str">
        <f>IF('Fun Patches'!I30="A","A"," ")</f>
        <v xml:space="preserve"> </v>
      </c>
      <c r="I98" s="255"/>
      <c r="J98" s="359" t="str">
        <f>'Council Own'!C34</f>
        <v>&lt;List Requirement Here&gt;</v>
      </c>
      <c r="K98" s="265" t="str">
        <f>IF('Council Own'!I34="A","A"," ")</f>
        <v xml:space="preserve"> </v>
      </c>
      <c r="M98" s="255"/>
      <c r="N98" s="359" t="str">
        <f>'Council Own'!C82</f>
        <v>&lt;List Requirement Here&gt;</v>
      </c>
      <c r="O98" s="265" t="str">
        <f>IF('Council Own'!I82="A","A"," ")</f>
        <v xml:space="preserve"> </v>
      </c>
      <c r="Q98" s="255"/>
      <c r="R98" s="359" t="str">
        <f>'Council Own'!C130</f>
        <v>&lt;List Requirement Here&gt;</v>
      </c>
      <c r="S98" s="265" t="str">
        <f>IF('Council Own'!I130="A","A"," ")</f>
        <v xml:space="preserve"> </v>
      </c>
      <c r="U98" s="253"/>
      <c r="V98" s="253"/>
    </row>
    <row r="99" spans="1:23" ht="14.25" customHeight="1" x14ac:dyDescent="0.2">
      <c r="A99" s="499" t="s">
        <v>75</v>
      </c>
      <c r="B99" s="500"/>
      <c r="C99" s="501"/>
      <c r="E99" s="489" t="str">
        <f>'Fun Patches'!C31</f>
        <v>&lt;LIST PATCH HERE&gt;</v>
      </c>
      <c r="F99" s="490"/>
      <c r="G99" s="265" t="str">
        <f>IF('Fun Patches'!I31="A","A"," ")</f>
        <v xml:space="preserve"> </v>
      </c>
      <c r="I99" s="255">
        <v>2</v>
      </c>
      <c r="J99" s="359" t="str">
        <f>'Council Own'!C35</f>
        <v>&lt;List Requirement Here&gt;</v>
      </c>
      <c r="K99" s="265" t="str">
        <f>IF('Council Own'!I35="A","A"," ")</f>
        <v xml:space="preserve"> </v>
      </c>
      <c r="M99" s="255">
        <v>2</v>
      </c>
      <c r="N99" s="359" t="str">
        <f>'Council Own'!C83</f>
        <v>&lt;List Requirement Here&gt;</v>
      </c>
      <c r="O99" s="265" t="str">
        <f>IF('Council Own'!I83="A","A"," ")</f>
        <v xml:space="preserve"> </v>
      </c>
      <c r="Q99" s="255">
        <v>2</v>
      </c>
      <c r="R99" s="359" t="str">
        <f>'Council Own'!C131</f>
        <v>&lt;List Requirement Here&gt;</v>
      </c>
      <c r="S99" s="265" t="str">
        <f>IF('Council Own'!I131="A","A"," ")</f>
        <v xml:space="preserve"> </v>
      </c>
      <c r="U99" s="253"/>
      <c r="V99" s="253"/>
    </row>
    <row r="100" spans="1:23" x14ac:dyDescent="0.2">
      <c r="A100" s="499" t="s">
        <v>76</v>
      </c>
      <c r="B100" s="500"/>
      <c r="C100" s="501"/>
      <c r="E100" s="489" t="str">
        <f>'Fun Patches'!C32</f>
        <v>&lt;LIST PATCH HERE&gt;</v>
      </c>
      <c r="F100" s="490"/>
      <c r="G100" s="265" t="str">
        <f>IF('Fun Patches'!I32="A","A"," ")</f>
        <v xml:space="preserve"> </v>
      </c>
      <c r="I100" s="255"/>
      <c r="J100" s="359" t="str">
        <f>'Council Own'!C36</f>
        <v>&lt;List Requirement Here&gt;</v>
      </c>
      <c r="K100" s="265" t="str">
        <f>IF('Council Own'!I36="A","A"," ")</f>
        <v xml:space="preserve"> </v>
      </c>
      <c r="M100" s="255"/>
      <c r="N100" s="359" t="str">
        <f>'Council Own'!C84</f>
        <v>&lt;List Requirement Here&gt;</v>
      </c>
      <c r="O100" s="265" t="str">
        <f>IF('Council Own'!I84="A","A"," ")</f>
        <v xml:space="preserve"> </v>
      </c>
      <c r="Q100" s="255"/>
      <c r="R100" s="359" t="str">
        <f>'Council Own'!C132</f>
        <v>&lt;List Requirement Here&gt;</v>
      </c>
      <c r="S100" s="265" t="str">
        <f>IF('Council Own'!I132="A","A"," ")</f>
        <v xml:space="preserve"> </v>
      </c>
      <c r="U100" s="352"/>
      <c r="V100" s="353"/>
      <c r="W100" s="356"/>
    </row>
    <row r="101" spans="1:23" x14ac:dyDescent="0.2">
      <c r="A101" s="486" t="s">
        <v>77</v>
      </c>
      <c r="B101" s="487"/>
      <c r="C101" s="488"/>
      <c r="E101" s="489" t="str">
        <f>'Fun Patches'!C33</f>
        <v>&lt;LIST PATCH HERE&gt;</v>
      </c>
      <c r="F101" s="490"/>
      <c r="G101" s="265" t="str">
        <f>IF('Fun Patches'!I33="A","A"," ")</f>
        <v xml:space="preserve"> </v>
      </c>
      <c r="I101" s="255"/>
      <c r="J101" s="359" t="str">
        <f>'Council Own'!C37</f>
        <v>&lt;List Requirement Here&gt;</v>
      </c>
      <c r="K101" s="265" t="str">
        <f>IF('Council Own'!I37="A","A"," ")</f>
        <v xml:space="preserve"> </v>
      </c>
      <c r="M101" s="255"/>
      <c r="N101" s="359" t="str">
        <f>'Council Own'!C85</f>
        <v>&lt;List Requirement Here&gt;</v>
      </c>
      <c r="O101" s="265" t="str">
        <f>IF('Council Own'!I85="A","A"," ")</f>
        <v xml:space="preserve"> </v>
      </c>
      <c r="Q101" s="255"/>
      <c r="R101" s="359" t="str">
        <f>'Council Own'!C133</f>
        <v>&lt;List Requirement Here&gt;</v>
      </c>
      <c r="S101" s="265" t="str">
        <f>IF('Council Own'!I133="A","A"," ")</f>
        <v xml:space="preserve"> </v>
      </c>
      <c r="U101" s="253"/>
      <c r="V101" s="253"/>
    </row>
    <row r="102" spans="1:23" x14ac:dyDescent="0.2">
      <c r="E102" s="489" t="str">
        <f>'Fun Patches'!C34</f>
        <v>&lt;LIST PATCH HERE&gt;</v>
      </c>
      <c r="F102" s="490"/>
      <c r="G102" s="265" t="str">
        <f>IF('Fun Patches'!I34="A","A"," ")</f>
        <v xml:space="preserve"> </v>
      </c>
      <c r="I102" s="255"/>
      <c r="J102" s="359" t="str">
        <f>'Council Own'!C38</f>
        <v>&lt;List Requirement Here&gt;</v>
      </c>
      <c r="K102" s="265" t="str">
        <f>IF('Council Own'!I38="A","A"," ")</f>
        <v xml:space="preserve"> </v>
      </c>
      <c r="M102" s="255"/>
      <c r="N102" s="359" t="str">
        <f>'Council Own'!C86</f>
        <v>&lt;List Requirement Here&gt;</v>
      </c>
      <c r="O102" s="265" t="str">
        <f>IF('Council Own'!I86="A","A"," ")</f>
        <v xml:space="preserve"> </v>
      </c>
      <c r="Q102" s="255"/>
      <c r="R102" s="359" t="str">
        <f>'Council Own'!C134</f>
        <v>&lt;List Requirement Here&gt;</v>
      </c>
      <c r="S102" s="265" t="str">
        <f>IF('Council Own'!I134="A","A"," ")</f>
        <v xml:space="preserve"> </v>
      </c>
      <c r="U102" s="253"/>
      <c r="V102" s="253"/>
    </row>
    <row r="103" spans="1:23" x14ac:dyDescent="0.2">
      <c r="E103" s="489" t="str">
        <f>'Fun Patches'!C35</f>
        <v>&lt;LIST PATCH HERE&gt;</v>
      </c>
      <c r="F103" s="490"/>
      <c r="G103" s="265" t="str">
        <f>IF('Fun Patches'!I35="A","A"," ")</f>
        <v xml:space="preserve"> </v>
      </c>
      <c r="I103" s="255">
        <v>3</v>
      </c>
      <c r="J103" s="359" t="str">
        <f>'Council Own'!C39</f>
        <v>&lt;List Requirement Here&gt;</v>
      </c>
      <c r="K103" s="265" t="str">
        <f>IF('Council Own'!I39="A","A"," ")</f>
        <v xml:space="preserve"> </v>
      </c>
      <c r="M103" s="255">
        <v>3</v>
      </c>
      <c r="N103" s="359" t="str">
        <f>'Council Own'!C87</f>
        <v>&lt;List Requirement Here&gt;</v>
      </c>
      <c r="O103" s="265" t="str">
        <f>IF('Council Own'!I87="A","A"," ")</f>
        <v xml:space="preserve"> </v>
      </c>
      <c r="Q103" s="255">
        <v>3</v>
      </c>
      <c r="R103" s="359" t="str">
        <f>'Council Own'!C135</f>
        <v>&lt;List Requirement Here&gt;</v>
      </c>
      <c r="S103" s="265" t="str">
        <f>IF('Council Own'!I135="A","A"," ")</f>
        <v xml:space="preserve"> </v>
      </c>
      <c r="U103" s="253"/>
      <c r="V103" s="253"/>
    </row>
    <row r="104" spans="1:23" x14ac:dyDescent="0.2">
      <c r="E104" s="489" t="str">
        <f>'Fun Patches'!C36</f>
        <v>&lt;LIST PATCH HERE&gt;</v>
      </c>
      <c r="F104" s="490"/>
      <c r="G104" s="265" t="str">
        <f>IF('Fun Patches'!I36="A","A"," ")</f>
        <v xml:space="preserve"> </v>
      </c>
      <c r="I104" s="255"/>
      <c r="J104" s="359" t="str">
        <f>'Council Own'!C40</f>
        <v>&lt;List Requirement Here&gt;</v>
      </c>
      <c r="K104" s="265" t="str">
        <f>IF('Council Own'!I40="A","A"," ")</f>
        <v xml:space="preserve"> </v>
      </c>
      <c r="M104" s="255"/>
      <c r="N104" s="359" t="str">
        <f>'Council Own'!C88</f>
        <v>&lt;List Requirement Here&gt;</v>
      </c>
      <c r="O104" s="265" t="str">
        <f>IF('Council Own'!I88="A","A"," ")</f>
        <v xml:space="preserve"> </v>
      </c>
      <c r="Q104" s="255"/>
      <c r="R104" s="359" t="str">
        <f>'Council Own'!C136</f>
        <v>&lt;List Requirement Here&gt;</v>
      </c>
      <c r="S104" s="265" t="str">
        <f>IF('Council Own'!I136="A","A"," ")</f>
        <v xml:space="preserve"> </v>
      </c>
      <c r="U104" s="253"/>
      <c r="V104" s="253"/>
    </row>
    <row r="105" spans="1:23" x14ac:dyDescent="0.2">
      <c r="E105" s="489" t="str">
        <f>'Fun Patches'!C37</f>
        <v>&lt;LIST PATCH HERE&gt;</v>
      </c>
      <c r="F105" s="490"/>
      <c r="G105" s="265" t="str">
        <f>IF('Fun Patches'!I37="A","A"," ")</f>
        <v xml:space="preserve"> </v>
      </c>
      <c r="I105" s="255"/>
      <c r="J105" s="359" t="str">
        <f>'Council Own'!C41</f>
        <v>&lt;List Requirement Here&gt;</v>
      </c>
      <c r="K105" s="265" t="str">
        <f>IF('Council Own'!I41="A","A"," ")</f>
        <v xml:space="preserve"> </v>
      </c>
      <c r="M105" s="255"/>
      <c r="N105" s="359" t="str">
        <f>'Council Own'!C89</f>
        <v>&lt;List Requirement Here&gt;</v>
      </c>
      <c r="O105" s="265" t="str">
        <f>IF('Council Own'!I89="A","A"," ")</f>
        <v xml:space="preserve"> </v>
      </c>
      <c r="Q105" s="255"/>
      <c r="R105" s="359" t="str">
        <f>'Council Own'!C137</f>
        <v>&lt;List Requirement Here&gt;</v>
      </c>
      <c r="S105" s="265" t="str">
        <f>IF('Council Own'!I137="A","A"," ")</f>
        <v xml:space="preserve"> </v>
      </c>
      <c r="U105" s="253"/>
      <c r="V105" s="253"/>
    </row>
    <row r="106" spans="1:23" x14ac:dyDescent="0.2">
      <c r="E106" s="489" t="str">
        <f>'Fun Patches'!C38</f>
        <v>&lt;LIST PATCH HERE&gt;</v>
      </c>
      <c r="F106" s="490"/>
      <c r="G106" s="265" t="str">
        <f>IF('Fun Patches'!I38="A","A"," ")</f>
        <v xml:space="preserve"> </v>
      </c>
      <c r="I106" s="255"/>
      <c r="J106" s="359" t="str">
        <f>'Council Own'!C42</f>
        <v>&lt;List Requirement Here&gt;</v>
      </c>
      <c r="K106" s="265" t="str">
        <f>IF('Council Own'!I42="A","A"," ")</f>
        <v xml:space="preserve"> </v>
      </c>
      <c r="M106" s="255"/>
      <c r="N106" s="359" t="str">
        <f>'Council Own'!C90</f>
        <v>&lt;List Requirement Here&gt;</v>
      </c>
      <c r="O106" s="265" t="str">
        <f>IF('Council Own'!I90="A","A"," ")</f>
        <v xml:space="preserve"> </v>
      </c>
      <c r="Q106" s="255"/>
      <c r="R106" s="359" t="str">
        <f>'Council Own'!C138</f>
        <v>&lt;List Requirement Here&gt;</v>
      </c>
      <c r="S106" s="265" t="str">
        <f>IF('Council Own'!I138="A","A"," ")</f>
        <v xml:space="preserve"> </v>
      </c>
      <c r="U106" s="253"/>
      <c r="V106" s="253"/>
    </row>
    <row r="107" spans="1:23" x14ac:dyDescent="0.2">
      <c r="E107" s="292"/>
      <c r="F107" s="271"/>
      <c r="G107" s="356"/>
      <c r="I107" s="255">
        <v>4</v>
      </c>
      <c r="J107" s="359" t="str">
        <f>'Council Own'!C43</f>
        <v>&lt;List Requirement Here&gt;</v>
      </c>
      <c r="K107" s="265" t="str">
        <f>IF('Council Own'!I43="A","A"," ")</f>
        <v xml:space="preserve"> </v>
      </c>
      <c r="M107" s="255">
        <v>4</v>
      </c>
      <c r="N107" s="359" t="str">
        <f>'Council Own'!C91</f>
        <v>&lt;List Requirement Here&gt;</v>
      </c>
      <c r="O107" s="265" t="str">
        <f>IF('Council Own'!I91="A","A"," ")</f>
        <v xml:space="preserve"> </v>
      </c>
      <c r="Q107" s="255">
        <v>4</v>
      </c>
      <c r="R107" s="359" t="str">
        <f>'Council Own'!C139</f>
        <v>&lt;List Requirement Here&gt;</v>
      </c>
      <c r="S107" s="265" t="str">
        <f>IF('Council Own'!I139="A","A"," ")</f>
        <v xml:space="preserve"> </v>
      </c>
      <c r="U107" s="253"/>
      <c r="V107" s="253"/>
    </row>
    <row r="108" spans="1:23" x14ac:dyDescent="0.2">
      <c r="I108" s="255"/>
      <c r="J108" s="359" t="str">
        <f>'Council Own'!C44</f>
        <v>&lt;List Requirement Here&gt;</v>
      </c>
      <c r="K108" s="265" t="str">
        <f>IF('Council Own'!I44="A","A"," ")</f>
        <v xml:space="preserve"> </v>
      </c>
      <c r="M108" s="255"/>
      <c r="N108" s="359" t="str">
        <f>'Council Own'!C92</f>
        <v>&lt;List Requirement Here&gt;</v>
      </c>
      <c r="O108" s="265" t="str">
        <f>IF('Council Own'!I92="A","A"," ")</f>
        <v xml:space="preserve"> </v>
      </c>
      <c r="Q108" s="255"/>
      <c r="R108" s="359" t="str">
        <f>'Council Own'!C140</f>
        <v>&lt;List Requirement Here&gt;</v>
      </c>
      <c r="S108" s="265" t="str">
        <f>IF('Council Own'!I140="A","A"," ")</f>
        <v xml:space="preserve"> </v>
      </c>
      <c r="U108" s="253"/>
      <c r="V108" s="253"/>
    </row>
    <row r="109" spans="1:23" x14ac:dyDescent="0.2">
      <c r="I109" s="255"/>
      <c r="J109" s="359" t="str">
        <f>'Council Own'!C45</f>
        <v>&lt;List Requirement Here&gt;</v>
      </c>
      <c r="K109" s="265" t="str">
        <f>IF('Council Own'!I45="A","A"," ")</f>
        <v xml:space="preserve"> </v>
      </c>
      <c r="M109" s="255"/>
      <c r="N109" s="359" t="str">
        <f>'Council Own'!C93</f>
        <v>&lt;List Requirement Here&gt;</v>
      </c>
      <c r="O109" s="265" t="str">
        <f>IF('Council Own'!I93="A","A"," ")</f>
        <v xml:space="preserve"> </v>
      </c>
      <c r="Q109" s="255"/>
      <c r="R109" s="359" t="str">
        <f>'Council Own'!C141</f>
        <v>&lt;List Requirement Here&gt;</v>
      </c>
      <c r="S109" s="265" t="str">
        <f>IF('Council Own'!I141="A","A"," ")</f>
        <v xml:space="preserve"> </v>
      </c>
      <c r="U109" s="253"/>
      <c r="V109" s="253"/>
    </row>
    <row r="110" spans="1:23" x14ac:dyDescent="0.2">
      <c r="I110" s="255"/>
      <c r="J110" s="359" t="str">
        <f>'Council Own'!C46</f>
        <v>&lt;List Requirement Here&gt;</v>
      </c>
      <c r="K110" s="265" t="str">
        <f>IF('Council Own'!I46="A","A"," ")</f>
        <v xml:space="preserve"> </v>
      </c>
      <c r="M110" s="255"/>
      <c r="N110" s="359" t="str">
        <f>'Council Own'!C94</f>
        <v>&lt;List Requirement Here&gt;</v>
      </c>
      <c r="O110" s="265" t="str">
        <f>IF('Council Own'!I94="A","A"," ")</f>
        <v xml:space="preserve"> </v>
      </c>
      <c r="Q110" s="255"/>
      <c r="R110" s="359" t="str">
        <f>'Council Own'!C142</f>
        <v>&lt;List Requirement Here&gt;</v>
      </c>
      <c r="S110" s="265" t="str">
        <f>IF('Council Own'!I142="A","A"," ")</f>
        <v xml:space="preserve"> </v>
      </c>
      <c r="U110" s="253"/>
      <c r="V110" s="253"/>
    </row>
    <row r="111" spans="1:23" x14ac:dyDescent="0.2">
      <c r="I111" s="255">
        <v>5</v>
      </c>
      <c r="J111" s="359" t="str">
        <f>'Council Own'!C47</f>
        <v>&lt;List Requirement Here&gt;</v>
      </c>
      <c r="K111" s="265" t="str">
        <f>IF('Council Own'!I47="A","A"," ")</f>
        <v xml:space="preserve"> </v>
      </c>
      <c r="M111" s="255">
        <v>5</v>
      </c>
      <c r="N111" s="359" t="str">
        <f>'Council Own'!C95</f>
        <v>&lt;List Requirement Here&gt;</v>
      </c>
      <c r="O111" s="265" t="str">
        <f>IF('Council Own'!I95="A","A"," ")</f>
        <v xml:space="preserve"> </v>
      </c>
      <c r="Q111" s="255">
        <v>5</v>
      </c>
      <c r="R111" s="359" t="str">
        <f>'Council Own'!C143</f>
        <v>&lt;List Requirement Here&gt;</v>
      </c>
      <c r="S111" s="265" t="str">
        <f>IF('Council Own'!I143="A","A"," ")</f>
        <v xml:space="preserve"> </v>
      </c>
      <c r="U111" s="353"/>
      <c r="V111" s="353"/>
      <c r="W111" s="356"/>
    </row>
    <row r="112" spans="1:23" x14ac:dyDescent="0.2">
      <c r="I112" s="255"/>
      <c r="J112" s="359" t="str">
        <f>'Council Own'!C48</f>
        <v>&lt;List Requirement Here&gt;</v>
      </c>
      <c r="K112" s="265" t="str">
        <f>IF('Council Own'!I48="A","A"," ")</f>
        <v xml:space="preserve"> </v>
      </c>
      <c r="M112" s="255"/>
      <c r="N112" s="359" t="str">
        <f>'Council Own'!C96</f>
        <v>&lt;List Requirement Here&gt;</v>
      </c>
      <c r="O112" s="265" t="str">
        <f>IF('Council Own'!I96="A","A"," ")</f>
        <v xml:space="preserve"> </v>
      </c>
      <c r="Q112" s="255"/>
      <c r="R112" s="359" t="str">
        <f>'Council Own'!C144</f>
        <v>&lt;List Requirement Here&gt;</v>
      </c>
      <c r="S112" s="265" t="str">
        <f>IF('Council Own'!I144="A","A"," ")</f>
        <v xml:space="preserve"> </v>
      </c>
      <c r="U112" s="253"/>
      <c r="V112" s="253"/>
    </row>
    <row r="113" spans="9:22" x14ac:dyDescent="0.2">
      <c r="I113" s="255"/>
      <c r="J113" s="359" t="str">
        <f>'Council Own'!C49</f>
        <v>&lt;List Requirement Here&gt;</v>
      </c>
      <c r="K113" s="265" t="str">
        <f>IF('Council Own'!I49="A","A"," ")</f>
        <v xml:space="preserve"> </v>
      </c>
      <c r="M113" s="255"/>
      <c r="N113" s="359" t="str">
        <f>'Council Own'!C97</f>
        <v>&lt;List Requirement Here&gt;</v>
      </c>
      <c r="O113" s="265" t="str">
        <f>IF('Council Own'!I97="A","A"," ")</f>
        <v xml:space="preserve"> </v>
      </c>
      <c r="Q113" s="255"/>
      <c r="R113" s="359" t="str">
        <f>'Council Own'!C145</f>
        <v>&lt;List Requirement Here&gt;</v>
      </c>
      <c r="S113" s="265" t="str">
        <f>IF('Council Own'!I145="A","A"," ")</f>
        <v xml:space="preserve"> </v>
      </c>
      <c r="U113" s="253"/>
      <c r="V113" s="253"/>
    </row>
    <row r="114" spans="9:22" x14ac:dyDescent="0.2">
      <c r="I114" s="255"/>
      <c r="J114" s="359" t="str">
        <f>'Council Own'!C50</f>
        <v>&lt;List Requirement Here&gt;</v>
      </c>
      <c r="K114" s="265" t="str">
        <f>IF('Council Own'!I50="A","A"," ")</f>
        <v xml:space="preserve"> </v>
      </c>
      <c r="M114" s="255"/>
      <c r="N114" s="359" t="str">
        <f>'Council Own'!C98</f>
        <v>&lt;List Requirement Here&gt;</v>
      </c>
      <c r="O114" s="265" t="str">
        <f>IF('Council Own'!I98="A","A"," ")</f>
        <v xml:space="preserve"> </v>
      </c>
      <c r="Q114" s="255"/>
      <c r="R114" s="359" t="str">
        <f>'Council Own'!C146</f>
        <v>&lt;List Requirement Here&gt;</v>
      </c>
      <c r="S114" s="265" t="str">
        <f>IF('Council Own'!I146="A","A"," ")</f>
        <v xml:space="preserve"> </v>
      </c>
      <c r="U114" s="253"/>
      <c r="V114" s="253"/>
    </row>
    <row r="115" spans="9:22" x14ac:dyDescent="0.2">
      <c r="I115" s="292"/>
      <c r="J115" s="271"/>
      <c r="K115" s="356"/>
      <c r="U115" s="253"/>
      <c r="V115" s="253"/>
    </row>
    <row r="116" spans="9:22" x14ac:dyDescent="0.2">
      <c r="I116" s="292"/>
      <c r="J116" s="271"/>
      <c r="K116" s="356"/>
      <c r="U116" s="253"/>
      <c r="V116" s="253"/>
    </row>
    <row r="117" spans="9:22" x14ac:dyDescent="0.2">
      <c r="I117" s="292"/>
      <c r="J117" s="271"/>
      <c r="K117" s="356"/>
    </row>
    <row r="118" spans="9:22" x14ac:dyDescent="0.2">
      <c r="I118" s="292"/>
      <c r="J118" s="271"/>
      <c r="K118" s="356"/>
    </row>
    <row r="119" spans="9:22" x14ac:dyDescent="0.2">
      <c r="I119" s="292"/>
      <c r="J119" s="271"/>
      <c r="K119" s="356"/>
    </row>
    <row r="120" spans="9:22" x14ac:dyDescent="0.2">
      <c r="I120" s="292"/>
      <c r="J120" s="271"/>
      <c r="K120" s="356"/>
    </row>
    <row r="121" spans="9:22" x14ac:dyDescent="0.2">
      <c r="J121" s="262"/>
      <c r="K121" s="262"/>
    </row>
    <row r="147" ht="12.75" customHeight="1" x14ac:dyDescent="0.2"/>
    <row r="148" ht="12.75" customHeight="1" x14ac:dyDescent="0.2"/>
    <row r="172" ht="12.75" customHeight="1" x14ac:dyDescent="0.2"/>
    <row r="173" ht="12.75" customHeight="1" x14ac:dyDescent="0.2"/>
  </sheetData>
  <sheetProtection password="9A15" sheet="1" objects="1" scenarios="1" selectLockedCells="1" selectUnlockedCells="1"/>
  <mergeCells count="113">
    <mergeCell ref="E102:F102"/>
    <mergeCell ref="E96:F96"/>
    <mergeCell ref="E97:F97"/>
    <mergeCell ref="A98:C98"/>
    <mergeCell ref="E98:F98"/>
    <mergeCell ref="A99:C99"/>
    <mergeCell ref="E99:F99"/>
    <mergeCell ref="A100:C100"/>
    <mergeCell ref="E100:F100"/>
    <mergeCell ref="A101:C101"/>
    <mergeCell ref="E101:F101"/>
    <mergeCell ref="E87:F87"/>
    <mergeCell ref="E88:F88"/>
    <mergeCell ref="E89:F89"/>
    <mergeCell ref="E90:F90"/>
    <mergeCell ref="E91:F91"/>
    <mergeCell ref="E92:F92"/>
    <mergeCell ref="E93:F93"/>
    <mergeCell ref="E94:F94"/>
    <mergeCell ref="E95:F95"/>
    <mergeCell ref="E78:F78"/>
    <mergeCell ref="E79:F79"/>
    <mergeCell ref="E80:F80"/>
    <mergeCell ref="E81:F81"/>
    <mergeCell ref="E82:F82"/>
    <mergeCell ref="E83:F83"/>
    <mergeCell ref="E84:F84"/>
    <mergeCell ref="E85:F85"/>
    <mergeCell ref="E86:F86"/>
    <mergeCell ref="A26:B26"/>
    <mergeCell ref="A28:C28"/>
    <mergeCell ref="Q28:R28"/>
    <mergeCell ref="B29:C29"/>
    <mergeCell ref="B30:C30"/>
    <mergeCell ref="B34:C34"/>
    <mergeCell ref="Q34:R34"/>
    <mergeCell ref="B35:C35"/>
    <mergeCell ref="B42:C42"/>
    <mergeCell ref="Q42:R42"/>
    <mergeCell ref="A8:B8"/>
    <mergeCell ref="A9:B9"/>
    <mergeCell ref="A11:B11"/>
    <mergeCell ref="A16:B16"/>
    <mergeCell ref="A18:B18"/>
    <mergeCell ref="A19:B19"/>
    <mergeCell ref="A20:B20"/>
    <mergeCell ref="A24:C24"/>
    <mergeCell ref="A25:B25"/>
    <mergeCell ref="Q1:S1"/>
    <mergeCell ref="E2:G2"/>
    <mergeCell ref="Q2:R2"/>
    <mergeCell ref="Q3:R3"/>
    <mergeCell ref="Q4:R4"/>
    <mergeCell ref="Q5:R5"/>
    <mergeCell ref="Q6:R6"/>
    <mergeCell ref="Q7:R7"/>
    <mergeCell ref="Q8:R8"/>
    <mergeCell ref="A3:B3"/>
    <mergeCell ref="A4:C4"/>
    <mergeCell ref="A5:B5"/>
    <mergeCell ref="A6:B6"/>
    <mergeCell ref="A7:B7"/>
    <mergeCell ref="A1:C1"/>
    <mergeCell ref="E1:G1"/>
    <mergeCell ref="I1:K1"/>
    <mergeCell ref="M1:O1"/>
    <mergeCell ref="Q9:R9"/>
    <mergeCell ref="A10:B10"/>
    <mergeCell ref="Q10:R10"/>
    <mergeCell ref="Q11:R11"/>
    <mergeCell ref="Q12:R12"/>
    <mergeCell ref="A13:C13"/>
    <mergeCell ref="Q13:R13"/>
    <mergeCell ref="Q14:R14"/>
    <mergeCell ref="Q15:R15"/>
    <mergeCell ref="A12:B12"/>
    <mergeCell ref="A14:B14"/>
    <mergeCell ref="A15:B15"/>
    <mergeCell ref="Q16:R16"/>
    <mergeCell ref="Q17:R17"/>
    <mergeCell ref="Q18:R18"/>
    <mergeCell ref="Q19:R19"/>
    <mergeCell ref="Q20:R20"/>
    <mergeCell ref="A21:C21"/>
    <mergeCell ref="Q21:R21"/>
    <mergeCell ref="A22:B22"/>
    <mergeCell ref="A23:B23"/>
    <mergeCell ref="E23:G23"/>
    <mergeCell ref="A17:B17"/>
    <mergeCell ref="E103:F103"/>
    <mergeCell ref="E104:F104"/>
    <mergeCell ref="E105:F105"/>
    <mergeCell ref="E106:F106"/>
    <mergeCell ref="B43:C43"/>
    <mergeCell ref="E45:G45"/>
    <mergeCell ref="A49:C49"/>
    <mergeCell ref="Q55:S55"/>
    <mergeCell ref="E72:G72"/>
    <mergeCell ref="I72:K72"/>
    <mergeCell ref="M72:O72"/>
    <mergeCell ref="Q72:S72"/>
    <mergeCell ref="E73:F73"/>
    <mergeCell ref="A72:C72"/>
    <mergeCell ref="A76:B76"/>
    <mergeCell ref="A77:B77"/>
    <mergeCell ref="A78:B78"/>
    <mergeCell ref="A73:B73"/>
    <mergeCell ref="A74:B74"/>
    <mergeCell ref="A75:B75"/>
    <mergeCell ref="E74:F74"/>
    <mergeCell ref="E75:F75"/>
    <mergeCell ref="E76:F76"/>
    <mergeCell ref="E77:F77"/>
  </mergeCells>
  <pageMargins left="0.75" right="0.75" top="0.4" bottom="0.2" header="0.2" footer="0.2"/>
  <pageSetup scale="64" fitToHeight="0" orientation="landscape" horizontalDpi="300" verticalDpi="300" r:id="rId1"/>
  <headerFooter alignWithMargins="0">
    <oddHeader>&amp;C&amp;"Arial,Bold"&amp;12CadetteTrax - &amp;10&amp;D</oddHeader>
  </headerFooter>
  <rowBreaks count="1" manualBreakCount="1">
    <brk id="69" max="18"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3"/>
  <sheetViews>
    <sheetView showGridLines="0" zoomScale="90" zoomScaleNormal="90" workbookViewId="0">
      <selection activeCell="D1" sqref="D1"/>
    </sheetView>
  </sheetViews>
  <sheetFormatPr defaultRowHeight="12.75" x14ac:dyDescent="0.2"/>
  <cols>
    <col min="1" max="1" width="2.7109375" style="249" customWidth="1"/>
    <col min="2" max="2" width="30.7109375" style="249" customWidth="1"/>
    <col min="3" max="4" width="2.5703125" style="249" customWidth="1"/>
    <col min="5" max="5" width="2.7109375" style="249" bestFit="1" customWidth="1"/>
    <col min="6" max="6" width="30.28515625" style="249" customWidth="1"/>
    <col min="7" max="7" width="3" style="249" customWidth="1"/>
    <col min="8" max="8" width="3.140625" style="249" customWidth="1"/>
    <col min="9" max="9" width="2" style="249" customWidth="1"/>
    <col min="10" max="10" width="30.28515625" style="249" customWidth="1"/>
    <col min="11" max="11" width="3" style="249" customWidth="1"/>
    <col min="12" max="12" width="3.140625" style="249" customWidth="1"/>
    <col min="13" max="13" width="2" style="249" customWidth="1"/>
    <col min="14" max="14" width="30.28515625" style="249" customWidth="1"/>
    <col min="15" max="16" width="3" style="249" customWidth="1"/>
    <col min="17" max="17" width="2.7109375" style="249" customWidth="1"/>
    <col min="18" max="18" width="30.5703125" style="249" customWidth="1"/>
    <col min="19" max="19" width="2.7109375" style="249" customWidth="1"/>
    <col min="20" max="16384" width="9.140625" style="249"/>
  </cols>
  <sheetData>
    <row r="1" spans="1:21" ht="21" customHeight="1" x14ac:dyDescent="0.35">
      <c r="A1" s="530" t="str">
        <f ca="1">MID(CELL("filename",A1),FIND(IF(ISERROR(FIND("]",CELL("filename",A1))),"$","]"),CELL("filename",A1))+1,256)</f>
        <v>ambassador 7</v>
      </c>
      <c r="B1" s="530"/>
      <c r="C1" s="530"/>
      <c r="D1" s="273"/>
      <c r="E1" s="524" t="s">
        <v>16</v>
      </c>
      <c r="F1" s="524"/>
      <c r="G1" s="524"/>
      <c r="I1" s="524" t="s">
        <v>16</v>
      </c>
      <c r="J1" s="524"/>
      <c r="K1" s="524"/>
      <c r="M1" s="524" t="s">
        <v>16</v>
      </c>
      <c r="N1" s="524"/>
      <c r="O1" s="524"/>
      <c r="Q1" s="524" t="s">
        <v>141</v>
      </c>
      <c r="R1" s="524"/>
      <c r="S1" s="524"/>
      <c r="T1" s="247"/>
      <c r="U1" s="247"/>
    </row>
    <row r="2" spans="1:21" s="253" customFormat="1" ht="13.5" thickBot="1" x14ac:dyDescent="0.25">
      <c r="A2" s="250"/>
      <c r="B2" s="251"/>
      <c r="C2" s="252" t="s">
        <v>17</v>
      </c>
      <c r="D2" s="251"/>
      <c r="E2" s="510" t="str">
        <f>Badges!B6</f>
        <v>Photography</v>
      </c>
      <c r="F2" s="510"/>
      <c r="G2" s="510"/>
      <c r="H2" s="249"/>
      <c r="I2" s="255">
        <v>3</v>
      </c>
      <c r="J2" s="256" t="str">
        <f>Badges!C61</f>
        <v>Dig into national or state public policy</v>
      </c>
      <c r="K2" s="257"/>
      <c r="L2" s="249"/>
      <c r="M2" s="255">
        <v>3</v>
      </c>
      <c r="N2" s="256" t="str">
        <f>Badges!C130</f>
        <v>Share sisterhood around the world</v>
      </c>
      <c r="O2" s="257"/>
      <c r="P2" s="249"/>
      <c r="Q2" s="511" t="str">
        <f>'Age-Level'!B5</f>
        <v>Gold Torch Award</v>
      </c>
      <c r="R2" s="512"/>
      <c r="S2" s="259" t="str">
        <f>IF('Age-Level'!J8="C","C",IF('Age-Level'!J8="P","P",""))</f>
        <v/>
      </c>
      <c r="T2" s="247"/>
      <c r="U2" s="247"/>
    </row>
    <row r="3" spans="1:21" x14ac:dyDescent="0.2">
      <c r="A3" s="528" t="s">
        <v>138</v>
      </c>
      <c r="B3" s="529"/>
      <c r="C3" s="254">
        <f>INT(COUNTIF(C5:C12,"C"))+INT(COUNTIF(C14:C26,"C"))</f>
        <v>0</v>
      </c>
      <c r="E3" s="255">
        <v>1</v>
      </c>
      <c r="F3" s="256" t="str">
        <f>Badges!C7</f>
        <v>Expore the power of photography</v>
      </c>
      <c r="G3" s="257"/>
      <c r="I3" s="255"/>
      <c r="J3" s="256" t="str">
        <f>Badges!C62</f>
        <v>Track your issue</v>
      </c>
      <c r="K3" s="258" t="str">
        <f>IF(Badges!J62="A","A"," ")</f>
        <v xml:space="preserve"> </v>
      </c>
      <c r="M3" s="255"/>
      <c r="N3" s="256" t="str">
        <f>Badges!C131</f>
        <v>Explore an issue affecting girls and</v>
      </c>
      <c r="O3" s="258" t="str">
        <f>IF(Badges!J131="A","A"," ")</f>
        <v xml:space="preserve"> </v>
      </c>
      <c r="Q3" s="489" t="str">
        <f>'Age-Level'!B9</f>
        <v>Ambassador Community Service bar</v>
      </c>
      <c r="R3" s="490"/>
      <c r="S3" s="259" t="str">
        <f>IF('Age-Level'!J9="C","C",IF('Age-Level'!J9="P","P",""))</f>
        <v/>
      </c>
      <c r="T3" s="247"/>
      <c r="U3" s="247"/>
    </row>
    <row r="4" spans="1:21" x14ac:dyDescent="0.2">
      <c r="A4" s="518" t="str">
        <f>Summary!A3</f>
        <v>Legacy</v>
      </c>
      <c r="B4" s="518"/>
      <c r="C4" s="518"/>
      <c r="E4" s="255"/>
      <c r="F4" s="256" t="str">
        <f>Badges!C8</f>
        <v>Go to a photography exhibit</v>
      </c>
      <c r="G4" s="258" t="str">
        <f>IF(Badges!J8="A","A"," ")</f>
        <v xml:space="preserve"> </v>
      </c>
      <c r="I4" s="255"/>
      <c r="J4" s="256" t="str">
        <f>Badges!C63</f>
        <v>Talk to an interest gorup that promotes</v>
      </c>
      <c r="K4" s="258" t="str">
        <f>IF(Badges!J63="A","A"," ")</f>
        <v xml:space="preserve"> </v>
      </c>
      <c r="M4" s="255"/>
      <c r="N4" s="256" t="str">
        <f>Badges!C132</f>
        <v>Organize an event on women and STEM</v>
      </c>
      <c r="O4" s="258" t="str">
        <f>IF(Badges!J132="A","A"," ")</f>
        <v xml:space="preserve"> </v>
      </c>
      <c r="Q4" s="489" t="str">
        <f>'Age-Level'!B12</f>
        <v>Ambassador Service to Girl Scouting bar</v>
      </c>
      <c r="R4" s="490"/>
      <c r="S4" s="259" t="str">
        <f>IF('Age-Level'!J10="C","C",IF('Age-Level'!J10="P","P",""))</f>
        <v/>
      </c>
      <c r="T4" s="247"/>
      <c r="U4" s="247"/>
    </row>
    <row r="5" spans="1:21" ht="12.75" customHeight="1" x14ac:dyDescent="0.2">
      <c r="A5" s="519" t="str">
        <f>Summary!A4</f>
        <v>Photography</v>
      </c>
      <c r="B5" s="520"/>
      <c r="C5" s="260" t="str">
        <f>IF(Badges!J28="C","C",IF(Badges!J28="P","P",""))</f>
        <v/>
      </c>
      <c r="E5" s="255"/>
      <c r="F5" s="256" t="str">
        <f>Badges!C9</f>
        <v>Create a photography timeline.</v>
      </c>
      <c r="G5" s="258" t="str">
        <f>IF(Badges!J9="A","A"," ")</f>
        <v xml:space="preserve"> </v>
      </c>
      <c r="I5" s="255"/>
      <c r="J5" s="256" t="str">
        <f>Badges!C64</f>
        <v>Compare three different states' positions</v>
      </c>
      <c r="K5" s="258" t="str">
        <f>IF(Badges!J64="A","A"," ")</f>
        <v xml:space="preserve"> </v>
      </c>
      <c r="M5" s="255"/>
      <c r="N5" s="256" t="str">
        <f>Badges!C133</f>
        <v>Interview a global citizen</v>
      </c>
      <c r="O5" s="258" t="str">
        <f>IF(Badges!J133="A","A"," ")</f>
        <v xml:space="preserve"> </v>
      </c>
      <c r="Q5" s="489" t="str">
        <f>'Age-Level'!B15</f>
        <v>Ambassador Volunteer in Training</v>
      </c>
      <c r="R5" s="490"/>
      <c r="S5" s="259" t="str">
        <f>IF('Age-Level'!J19="C","C",IF('Age-Level'!J19="P","P",""))</f>
        <v/>
      </c>
      <c r="T5" s="247"/>
      <c r="U5" s="247"/>
    </row>
    <row r="6" spans="1:21" ht="12.75" customHeight="1" x14ac:dyDescent="0.2">
      <c r="A6" s="508" t="str">
        <f>Summary!A5</f>
        <v>Coaching</v>
      </c>
      <c r="B6" s="509"/>
      <c r="C6" s="260" t="str">
        <f>IF(Badges!J51="C","C",IF(Badges!J51="P","P",""))</f>
        <v/>
      </c>
      <c r="E6" s="255"/>
      <c r="F6" s="256" t="str">
        <f>Badges!C10</f>
        <v>Make sticky-note comics</v>
      </c>
      <c r="G6" s="258" t="str">
        <f>IF(Badges!J10="A","A"," ")</f>
        <v xml:space="preserve"> </v>
      </c>
      <c r="I6" s="255">
        <v>4</v>
      </c>
      <c r="J6" s="256" t="str">
        <f>Badges!C65</f>
        <v>Explore local or community policy</v>
      </c>
      <c r="K6" s="257"/>
      <c r="M6" s="255">
        <v>4</v>
      </c>
      <c r="N6" s="256" t="str">
        <f>Badges!C134</f>
        <v>Leave your wolrd better than you found it</v>
      </c>
      <c r="O6" s="257"/>
      <c r="Q6" s="489" t="str">
        <f>'Age-Level'!B20</f>
        <v>Journey Summit Pin</v>
      </c>
      <c r="R6" s="490"/>
      <c r="S6" s="259" t="str">
        <f>IF('Age-Level'!J21="C","C",IF('Age-Level'!J21="P","P",""))</f>
        <v/>
      </c>
      <c r="T6" s="247"/>
      <c r="U6" s="247"/>
    </row>
    <row r="7" spans="1:21" x14ac:dyDescent="0.2">
      <c r="A7" s="508" t="str">
        <f>Summary!A6</f>
        <v>Public Policy</v>
      </c>
      <c r="B7" s="509"/>
      <c r="C7" s="260" t="str">
        <f>IF(Badges!J74="C","C",IF(Badges!J74="P","P",""))</f>
        <v/>
      </c>
      <c r="E7" s="255">
        <v>2</v>
      </c>
      <c r="F7" s="256" t="str">
        <f>Badges!C11</f>
        <v>Focus on composition</v>
      </c>
      <c r="G7" s="257"/>
      <c r="I7" s="255"/>
      <c r="J7" s="256" t="str">
        <f>Badges!C66</f>
        <v>Attend a meeting</v>
      </c>
      <c r="K7" s="258" t="str">
        <f>IF(Badges!J66="A","A"," ")</f>
        <v xml:space="preserve"> </v>
      </c>
      <c r="M7" s="255"/>
      <c r="N7" s="256" t="str">
        <f>Badges!C135</f>
        <v xml:space="preserve">Find ideas to use your leaderhship </v>
      </c>
      <c r="O7" s="258" t="str">
        <f>IF(Badges!J135="A","A"," ")</f>
        <v xml:space="preserve"> </v>
      </c>
      <c r="Q7" s="489" t="str">
        <f>'Age-Level'!C23</f>
        <v>Cookie Rally (Year 1)</v>
      </c>
      <c r="R7" s="490"/>
      <c r="S7" s="265" t="str">
        <f>IF('Age-Level'!J23="A","A"," ")</f>
        <v xml:space="preserve"> </v>
      </c>
    </row>
    <row r="8" spans="1:21" x14ac:dyDescent="0.2">
      <c r="A8" s="508" t="str">
        <f>Summary!A7</f>
        <v>Dinner Party</v>
      </c>
      <c r="B8" s="509"/>
      <c r="C8" s="260" t="str">
        <f>IF(Badges!J97="C","C",IF(Badges!J97="P","P",""))</f>
        <v/>
      </c>
      <c r="E8" s="255"/>
      <c r="F8" s="256" t="str">
        <f>Badges!C12</f>
        <v>Capture a day in the life</v>
      </c>
      <c r="G8" s="258" t="str">
        <f>IF(Badges!J12="A","A"," ")</f>
        <v xml:space="preserve"> </v>
      </c>
      <c r="I8" s="255"/>
      <c r="J8" s="256" t="str">
        <f>Badges!C67</f>
        <v>Compare different local positions</v>
      </c>
      <c r="K8" s="258" t="str">
        <f>IF(Badges!J67="A","A"," ")</f>
        <v xml:space="preserve"> </v>
      </c>
      <c r="M8" s="255"/>
      <c r="N8" s="256" t="str">
        <f>Badges!C136</f>
        <v>Gather ideas to work for a healthy</v>
      </c>
      <c r="O8" s="258" t="str">
        <f>IF(Badges!J136="A","A"," ")</f>
        <v xml:space="preserve"> </v>
      </c>
      <c r="Q8" s="489" t="str">
        <f>'Age-Level'!C24</f>
        <v>Cookie Sales (Year 1)</v>
      </c>
      <c r="R8" s="490"/>
      <c r="S8" s="265" t="str">
        <f>IF('Age-Level'!J24="A","A"," ")</f>
        <v xml:space="preserve"> </v>
      </c>
    </row>
    <row r="9" spans="1:21" x14ac:dyDescent="0.2">
      <c r="A9" s="508" t="str">
        <f>Summary!A8</f>
        <v>Ambassador First Aid</v>
      </c>
      <c r="B9" s="509"/>
      <c r="C9" s="260" t="str">
        <f>IF(Badges!J120="C","C",IF(Badges!J120="P","P",""))</f>
        <v/>
      </c>
      <c r="E9" s="255"/>
      <c r="F9" s="256" t="str">
        <f>Badges!C13</f>
        <v>Photograph weather patterns</v>
      </c>
      <c r="G9" s="258" t="str">
        <f>IF(Badges!J13="A","A"," ")</f>
        <v xml:space="preserve"> </v>
      </c>
      <c r="I9" s="255"/>
      <c r="J9" s="256" t="str">
        <f>Badges!C68</f>
        <v>Visit your local legislator's office</v>
      </c>
      <c r="K9" s="258" t="str">
        <f>IF(Badges!J68="A","A"," ")</f>
        <v xml:space="preserve"> </v>
      </c>
      <c r="M9" s="255"/>
      <c r="N9" s="256" t="str">
        <f>Badges!C137</f>
        <v>Brainstorm idea for social change</v>
      </c>
      <c r="O9" s="258" t="str">
        <f>IF(Badges!J137="A","A"," ")</f>
        <v xml:space="preserve"> </v>
      </c>
      <c r="Q9" s="489" t="str">
        <f>'Age-Level'!C25</f>
        <v>Cookie Pin (Year 1)</v>
      </c>
      <c r="R9" s="490"/>
      <c r="S9" s="265" t="str">
        <f>IF('Age-Level'!J25="A","A"," ")</f>
        <v xml:space="preserve"> </v>
      </c>
    </row>
    <row r="10" spans="1:21" x14ac:dyDescent="0.2">
      <c r="A10" s="508" t="str">
        <f>Summary!A9</f>
        <v>Ambassador Girl Scout Way</v>
      </c>
      <c r="B10" s="509"/>
      <c r="C10" s="261" t="str">
        <f>IF(Badges!J143="C","C",IF(Badges!J143="P","P",""))</f>
        <v/>
      </c>
      <c r="E10" s="255"/>
      <c r="F10" s="256" t="str">
        <f>Badges!C14</f>
        <v>Take 5 photos form a different</v>
      </c>
      <c r="G10" s="258" t="str">
        <f>IF(Badges!J14="A","A"," ")</f>
        <v xml:space="preserve"> </v>
      </c>
      <c r="I10" s="255">
        <v>5</v>
      </c>
      <c r="J10" s="256" t="str">
        <f>Badges!C69</f>
        <v>See public policy creation in action</v>
      </c>
      <c r="K10" s="257"/>
      <c r="M10" s="255">
        <v>5</v>
      </c>
      <c r="N10" s="256" t="str">
        <f>Badges!C138</f>
        <v>Enjoy Girl Scout traditions!</v>
      </c>
      <c r="O10" s="257"/>
      <c r="Q10" s="489" t="str">
        <f>'Age-Level'!C26</f>
        <v>Cookie Rally (Year 2)</v>
      </c>
      <c r="R10" s="490"/>
      <c r="S10" s="265" t="str">
        <f>IF('Age-Level'!J26="A","A"," ")</f>
        <v xml:space="preserve"> </v>
      </c>
    </row>
    <row r="11" spans="1:21" x14ac:dyDescent="0.2">
      <c r="A11" s="527" t="str">
        <f>Summary!A10</f>
        <v>Water</v>
      </c>
      <c r="B11" s="509"/>
      <c r="C11" s="260" t="str">
        <f>IF(Badges!J166="C","C",IF(Badges!J166="P","P",""))</f>
        <v/>
      </c>
      <c r="E11" s="255">
        <v>3</v>
      </c>
      <c r="F11" s="256" t="str">
        <f>Badges!C15</f>
        <v>Focus on light</v>
      </c>
      <c r="G11" s="257"/>
      <c r="I11" s="255"/>
      <c r="J11" s="256" t="str">
        <f>Badges!C70</f>
        <v>Shadow a policy-maker</v>
      </c>
      <c r="K11" s="258" t="str">
        <f>IF(Badges!J70="A","A"," ")</f>
        <v xml:space="preserve"> </v>
      </c>
      <c r="M11" s="255"/>
      <c r="N11" s="256" t="str">
        <f>Badges!C139</f>
        <v>Pass down a tradition</v>
      </c>
      <c r="O11" s="258" t="str">
        <f>IF(Badges!J139="A","A"," ")</f>
        <v xml:space="preserve"> </v>
      </c>
      <c r="Q11" s="489" t="str">
        <f>'Age-Level'!C27</f>
        <v>Cookie Sales (Year 2)</v>
      </c>
      <c r="R11" s="490"/>
      <c r="S11" s="265" t="str">
        <f>IF('Age-Level'!J27="A","A"," ")</f>
        <v xml:space="preserve"> </v>
      </c>
    </row>
    <row r="12" spans="1:21" x14ac:dyDescent="0.2">
      <c r="A12" s="525"/>
      <c r="B12" s="525"/>
      <c r="C12" s="351"/>
      <c r="E12" s="255"/>
      <c r="F12" s="256" t="str">
        <f>Badges!C16</f>
        <v>Invite friends to a shoot day</v>
      </c>
      <c r="G12" s="258" t="str">
        <f>IF(Badges!J16="A","A"," ")</f>
        <v xml:space="preserve"> </v>
      </c>
      <c r="I12" s="255"/>
      <c r="J12" s="256" t="str">
        <f>Badges!C71</f>
        <v>Volunteer at an office</v>
      </c>
      <c r="K12" s="258" t="str">
        <f>IF(Badges!J71="A","A"," ")</f>
        <v xml:space="preserve"> </v>
      </c>
      <c r="M12" s="255"/>
      <c r="N12" s="256" t="str">
        <f>Badges!C140</f>
        <v>Start a Girl Scout tradition of your own</v>
      </c>
      <c r="O12" s="258" t="str">
        <f>IF(Badges!J140="A","A"," ")</f>
        <v xml:space="preserve"> </v>
      </c>
      <c r="Q12" s="489" t="str">
        <f>'Age-Level'!C28</f>
        <v>Cookie Pin (Year 2)</v>
      </c>
      <c r="R12" s="490"/>
      <c r="S12" s="265" t="str">
        <f>IF('Age-Level'!J28="A","A"," ")</f>
        <v xml:space="preserve"> </v>
      </c>
    </row>
    <row r="13" spans="1:21" x14ac:dyDescent="0.2">
      <c r="A13" s="518" t="str">
        <f>Summary!A3</f>
        <v>Legacy</v>
      </c>
      <c r="B13" s="518"/>
      <c r="C13" s="518"/>
      <c r="E13" s="255"/>
      <c r="F13" s="256" t="str">
        <f>Badges!C17</f>
        <v>Capture the same person or object</v>
      </c>
      <c r="G13" s="258" t="str">
        <f>IF(Badges!J17="A","A"," ")</f>
        <v xml:space="preserve"> </v>
      </c>
      <c r="I13" s="255"/>
      <c r="J13" s="256" t="str">
        <f>Badges!C72</f>
        <v>Interview a policy-maker</v>
      </c>
      <c r="K13" s="258" t="str">
        <f>IF(Badges!J72="A","A"," ")</f>
        <v xml:space="preserve"> </v>
      </c>
      <c r="M13" s="255"/>
      <c r="N13" s="256" t="str">
        <f>Badges!C141</f>
        <v>Share the Girl Scout way by example</v>
      </c>
      <c r="O13" s="258" t="str">
        <f>IF(Badges!J141="A","A"," ")</f>
        <v xml:space="preserve"> </v>
      </c>
      <c r="Q13" s="489" t="str">
        <f>'Age-Level'!C30</f>
        <v>Fall Sales (Year 1)</v>
      </c>
      <c r="R13" s="490"/>
      <c r="S13" s="260" t="str">
        <f>IF('Age-Level'!J30="A","A","")</f>
        <v/>
      </c>
    </row>
    <row r="14" spans="1:21" x14ac:dyDescent="0.2">
      <c r="A14" s="519" t="str">
        <f>Summary!A4</f>
        <v>Photography</v>
      </c>
      <c r="B14" s="520"/>
      <c r="C14" s="259" t="str">
        <f>IF(Badges!J28="C","C",IF(Badges!J28="P","P",""))</f>
        <v/>
      </c>
      <c r="E14" s="255"/>
      <c r="F14" s="256" t="str">
        <f>Badges!C18</f>
        <v>Grow your image</v>
      </c>
      <c r="G14" s="258" t="str">
        <f>IF(Badges!J18="A","A"," ")</f>
        <v xml:space="preserve"> </v>
      </c>
      <c r="I14" s="354" t="str">
        <f>Badges!B75</f>
        <v>Dinner Party</v>
      </c>
      <c r="J14" s="355"/>
      <c r="K14" s="355"/>
      <c r="M14" s="354" t="str">
        <f>Badges!B144</f>
        <v>Water</v>
      </c>
      <c r="N14" s="355"/>
      <c r="O14" s="355"/>
      <c r="Q14" s="489" t="str">
        <f>'Age-Level'!C31</f>
        <v>Fall Sales (Year 2)</v>
      </c>
      <c r="R14" s="490"/>
      <c r="S14" s="260" t="str">
        <f>IF('Age-Level'!J31="A","A","")</f>
        <v/>
      </c>
    </row>
    <row r="15" spans="1:21" x14ac:dyDescent="0.2">
      <c r="A15" s="508" t="str">
        <f>Summary!A5</f>
        <v>Coaching</v>
      </c>
      <c r="B15" s="509"/>
      <c r="C15" s="260" t="str">
        <f>IF(Badges!J51="C","C",IF(Badges!J51="P","P",""))</f>
        <v/>
      </c>
      <c r="E15" s="255">
        <v>4</v>
      </c>
      <c r="F15" s="256" t="str">
        <f>Badges!C19</f>
        <v>Focus on motion</v>
      </c>
      <c r="G15" s="257"/>
      <c r="I15" s="255">
        <v>1</v>
      </c>
      <c r="J15" s="256" t="str">
        <f>Badges!C76</f>
        <v>Create your menu</v>
      </c>
      <c r="K15" s="257"/>
      <c r="M15" s="255">
        <v>1</v>
      </c>
      <c r="N15" s="256" t="str">
        <f>Badges!C145</f>
        <v>Have fun reflecting on your relationship with water</v>
      </c>
      <c r="O15" s="257"/>
      <c r="Q15" s="489" t="str">
        <f>'Age-Level'!C33</f>
        <v>Thinking Day (Year 1)</v>
      </c>
      <c r="R15" s="490"/>
      <c r="S15" s="260" t="str">
        <f>IF('Age-Level'!J33="A","A","")</f>
        <v/>
      </c>
    </row>
    <row r="16" spans="1:21" x14ac:dyDescent="0.2">
      <c r="A16" s="508" t="str">
        <f>Summary!A6</f>
        <v>Public Policy</v>
      </c>
      <c r="B16" s="509"/>
      <c r="C16" s="260" t="str">
        <f>IF(Badges!J74="C","C",IF(Badges!J74="P","P",""))</f>
        <v/>
      </c>
      <c r="E16" s="255"/>
      <c r="F16" s="256" t="str">
        <f>Badges!C20</f>
        <v xml:space="preserve">Take photos of a group </v>
      </c>
      <c r="G16" s="258" t="str">
        <f>IF(Badges!J20="A","A"," ")</f>
        <v xml:space="preserve"> </v>
      </c>
      <c r="I16" s="255"/>
      <c r="J16" s="256" t="str">
        <f>Badges!C77</f>
        <v>Interview a caterer, event planner, chef</v>
      </c>
      <c r="K16" s="258" t="str">
        <f>IF(Badges!J77="A","A"," ")</f>
        <v xml:space="preserve"> </v>
      </c>
      <c r="M16" s="255"/>
      <c r="N16" s="256" t="str">
        <f>Badges!C146</f>
        <v>Visit water in its natural state</v>
      </c>
      <c r="O16" s="258" t="str">
        <f>IF(Badges!J146="A","A"," ")</f>
        <v xml:space="preserve"> </v>
      </c>
      <c r="Q16" s="489" t="str">
        <f>'Age-Level'!C34</f>
        <v>Thinking Day (Year 2)</v>
      </c>
      <c r="R16" s="490"/>
      <c r="S16" s="260" t="str">
        <f>IF('Age-Level'!J34="A","A","")</f>
        <v/>
      </c>
    </row>
    <row r="17" spans="1:19" x14ac:dyDescent="0.2">
      <c r="A17" s="508" t="str">
        <f>Summary!A7</f>
        <v>Dinner Party</v>
      </c>
      <c r="B17" s="509"/>
      <c r="C17" s="260" t="str">
        <f>IF(Badges!J97="C","C",IF(Badges!J97="P","P",""))</f>
        <v/>
      </c>
      <c r="E17" s="255"/>
      <c r="F17" s="256" t="str">
        <f>Badges!C21</f>
        <v>Take photos of faces in motion</v>
      </c>
      <c r="G17" s="258" t="str">
        <f>IF(Badges!J21="A","A"," ")</f>
        <v xml:space="preserve"> </v>
      </c>
      <c r="I17" s="255"/>
      <c r="J17" s="256" t="str">
        <f>Badges!C78</f>
        <v>Collect recipes from cooking shows</v>
      </c>
      <c r="K17" s="258" t="str">
        <f>IF(Badges!J78="A","A"," ")</f>
        <v xml:space="preserve"> </v>
      </c>
      <c r="M17" s="255"/>
      <c r="N17" s="256" t="str">
        <f>Badges!C147</f>
        <v>Try a new water skill</v>
      </c>
      <c r="O17" s="258" t="str">
        <f>IF(Badges!J147="A","A"," ")</f>
        <v xml:space="preserve"> </v>
      </c>
      <c r="Q17" s="489" t="str">
        <f>'Age-Level'!C36</f>
        <v>Global Action Award</v>
      </c>
      <c r="R17" s="490"/>
      <c r="S17" s="260" t="str">
        <f>IF('Age-Level'!J36="A","A","")</f>
        <v/>
      </c>
    </row>
    <row r="18" spans="1:19" x14ac:dyDescent="0.2">
      <c r="A18" s="508" t="str">
        <f>Summary!A8</f>
        <v>Ambassador First Aid</v>
      </c>
      <c r="B18" s="509"/>
      <c r="C18" s="260" t="str">
        <f>IF(Badges!J120="C","C",IF(Badges!J120="P","P",""))</f>
        <v/>
      </c>
      <c r="E18" s="255"/>
      <c r="F18" s="256" t="str">
        <f>Badges!C22</f>
        <v>Take photos of objects in motion</v>
      </c>
      <c r="G18" s="258" t="str">
        <f>IF(Badges!J22="A","A"," ")</f>
        <v xml:space="preserve"> </v>
      </c>
      <c r="I18" s="255"/>
      <c r="J18" s="256" t="str">
        <f>Badges!C79</f>
        <v>Build a men around your favorite</v>
      </c>
      <c r="K18" s="258" t="str">
        <f>IF(Badges!J79="A","A"," ")</f>
        <v xml:space="preserve"> </v>
      </c>
      <c r="M18" s="255"/>
      <c r="N18" s="256" t="str">
        <f>Badges!C148</f>
        <v>Enjoy a water activity you already know</v>
      </c>
      <c r="O18" s="258" t="str">
        <f>IF(Badges!J148="A","A"," ")</f>
        <v xml:space="preserve"> </v>
      </c>
      <c r="Q18" s="489" t="str">
        <f>'Age-Level'!C38</f>
        <v>International Friendship Recognition</v>
      </c>
      <c r="R18" s="490"/>
      <c r="S18" s="260" t="str">
        <f>IF('Age-Level'!J38="A","A","")</f>
        <v/>
      </c>
    </row>
    <row r="19" spans="1:19" x14ac:dyDescent="0.2">
      <c r="A19" s="508" t="str">
        <f>Summary!A9</f>
        <v>Ambassador Girl Scout Way</v>
      </c>
      <c r="B19" s="509"/>
      <c r="C19" s="260" t="str">
        <f>IF(Badges!J143="C","C",IF(Badges!J143="P","P",""))</f>
        <v/>
      </c>
      <c r="E19" s="255">
        <v>5</v>
      </c>
      <c r="F19" s="256" t="str">
        <f>Badges!C23</f>
        <v>Tell a story with photography</v>
      </c>
      <c r="G19" s="257"/>
      <c r="I19" s="255">
        <v>2</v>
      </c>
      <c r="J19" s="256" t="str">
        <f>Badges!C80</f>
        <v>Make a budget and shopping list</v>
      </c>
      <c r="K19" s="257"/>
      <c r="M19" s="255">
        <v>2</v>
      </c>
      <c r="N19" s="256" t="str">
        <f>Badges!C149</f>
        <v>Celebrate water art-and create your own</v>
      </c>
      <c r="O19" s="257"/>
      <c r="Q19" s="489" t="str">
        <f>'Age-Level'!C40</f>
        <v>Investiture</v>
      </c>
      <c r="R19" s="490"/>
      <c r="S19" s="260" t="str">
        <f>IF('Age-Level'!J40="A","A","")</f>
        <v/>
      </c>
    </row>
    <row r="20" spans="1:19" x14ac:dyDescent="0.2">
      <c r="A20" s="525" t="str">
        <f>Summary!A10</f>
        <v>Water</v>
      </c>
      <c r="B20" s="526"/>
      <c r="C20" s="261" t="str">
        <f>IF(Badges!J166="C","C",IF(Badges!J166="P","P",""))</f>
        <v/>
      </c>
      <c r="E20" s="255"/>
      <c r="F20" s="256" t="str">
        <f>Badges!C24</f>
        <v>Stage a photo exhibit</v>
      </c>
      <c r="G20" s="258" t="str">
        <f>IF(Badges!J24="A","A"," ")</f>
        <v xml:space="preserve"> </v>
      </c>
      <c r="I20" s="255"/>
      <c r="J20" s="256" t="str">
        <f>Badges!C81</f>
        <v>Camparison shop</v>
      </c>
      <c r="K20" s="258" t="str">
        <f>IF(Badges!J81="A","A"," ")</f>
        <v xml:space="preserve"> </v>
      </c>
      <c r="M20" s="255"/>
      <c r="N20" s="256" t="str">
        <f>Badges!C150</f>
        <v>Delve into water literature</v>
      </c>
      <c r="O20" s="258" t="str">
        <f>IF(Badges!J150="A","A"," ")</f>
        <v xml:space="preserve"> </v>
      </c>
      <c r="Q20" s="489" t="str">
        <f>'Age-Level'!C41</f>
        <v>Rededication (1st year)</v>
      </c>
      <c r="R20" s="490"/>
      <c r="S20" s="270" t="str">
        <f>IF('Age-Level'!J41="C","C","")</f>
        <v/>
      </c>
    </row>
    <row r="21" spans="1:19" x14ac:dyDescent="0.2">
      <c r="A21" s="518" t="str">
        <f>Summary!A11</f>
        <v>Financial Literacy</v>
      </c>
      <c r="B21" s="518"/>
      <c r="C21" s="518"/>
      <c r="E21" s="255"/>
      <c r="F21" s="256" t="str">
        <f>Badges!C25</f>
        <v>Make a digital slide show</v>
      </c>
      <c r="G21" s="258" t="str">
        <f>IF(Badges!J25="A","A"," ")</f>
        <v xml:space="preserve"> </v>
      </c>
      <c r="I21" s="255"/>
      <c r="J21" s="256" t="str">
        <f>Badges!C82</f>
        <v>Consult with a professional chef</v>
      </c>
      <c r="K21" s="258" t="str">
        <f>IF(Badges!J82="A","A"," ")</f>
        <v xml:space="preserve"> </v>
      </c>
      <c r="M21" s="255"/>
      <c r="N21" s="256" t="str">
        <f>Badges!C151</f>
        <v xml:space="preserve">Enjoy an exhibit or event that features </v>
      </c>
      <c r="O21" s="258" t="str">
        <f>IF(Badges!J151="A","A"," ")</f>
        <v xml:space="preserve"> </v>
      </c>
      <c r="Q21" s="489" t="str">
        <f>'Age-Level'!C42</f>
        <v>Rededication (2nd year)</v>
      </c>
      <c r="R21" s="490"/>
      <c r="S21" s="270" t="str">
        <f>IF('Age-Level'!J42="C","C","")</f>
        <v/>
      </c>
    </row>
    <row r="22" spans="1:19" x14ac:dyDescent="0.2">
      <c r="A22" s="519" t="str">
        <f>Summary!A12</f>
        <v>On My Own</v>
      </c>
      <c r="B22" s="520"/>
      <c r="C22" s="259" t="str">
        <f>IF(Badges!J190="C","C",IF(Badges!J190="P","P",""))</f>
        <v/>
      </c>
      <c r="E22" s="255"/>
      <c r="F22" s="256" t="str">
        <f>Badges!C26</f>
        <v>Create a photo album or scrapbook</v>
      </c>
      <c r="G22" s="258" t="str">
        <f>IF(Badges!J26="A","A"," ")</f>
        <v xml:space="preserve"> </v>
      </c>
      <c r="I22" s="255"/>
      <c r="J22" s="256" t="str">
        <f>Badges!C83</f>
        <v>Learn about alternative ways to shop</v>
      </c>
      <c r="K22" s="258" t="str">
        <f>IF(Badges!J83="A","A"," ")</f>
        <v xml:space="preserve"> </v>
      </c>
      <c r="M22" s="255"/>
      <c r="N22" s="256" t="str">
        <f>Badges!C152</f>
        <v>Create your own water composition</v>
      </c>
      <c r="O22" s="258" t="str">
        <f>IF(Badges!J152="A","A"," ")</f>
        <v xml:space="preserve"> </v>
      </c>
      <c r="Q22" s="357" t="str">
        <f>'Age-Level'!B43</f>
        <v>My Promise, My Faith (Year 1)</v>
      </c>
      <c r="R22" s="358"/>
      <c r="S22" s="270"/>
    </row>
    <row r="23" spans="1:19" x14ac:dyDescent="0.2">
      <c r="A23" s="508" t="str">
        <f>Summary!A13</f>
        <v>Good Credit</v>
      </c>
      <c r="B23" s="509"/>
      <c r="C23" s="259" t="str">
        <f>IF(Badges!J213="C","C",IF(Badges!J213="P","P",""))</f>
        <v/>
      </c>
      <c r="E23" s="510" t="str">
        <f>Badges!B29</f>
        <v>Coaching</v>
      </c>
      <c r="F23" s="510"/>
      <c r="G23" s="510"/>
      <c r="I23" s="255">
        <v>3</v>
      </c>
      <c r="J23" s="256" t="str">
        <f>Badges!C84</f>
        <v>Practice timing your courses</v>
      </c>
      <c r="K23" s="257"/>
      <c r="M23" s="255">
        <v>3</v>
      </c>
      <c r="N23" s="256" t="str">
        <f>Badges!C153</f>
        <v>Find out about water issues</v>
      </c>
      <c r="O23" s="257"/>
      <c r="Q23" s="276">
        <v>1</v>
      </c>
      <c r="R23" s="359" t="str">
        <f>'Age-Level'!C44</f>
        <v>Choose one line from the Law</v>
      </c>
      <c r="S23" s="270" t="str">
        <f>IF('Age-Level'!J44="A","A","")</f>
        <v/>
      </c>
    </row>
    <row r="24" spans="1:19" x14ac:dyDescent="0.2">
      <c r="A24" s="505" t="str">
        <f>Summary!A14</f>
        <v>Cookie Business</v>
      </c>
      <c r="B24" s="506"/>
      <c r="C24" s="507"/>
      <c r="D24" s="251"/>
      <c r="E24" s="255">
        <v>1</v>
      </c>
      <c r="F24" s="256" t="str">
        <f>Badges!C30</f>
        <v>Begin to outline your coaching strategy</v>
      </c>
      <c r="G24" s="257"/>
      <c r="I24" s="255"/>
      <c r="J24" s="256" t="str">
        <f>Badges!C85</f>
        <v>Get tips fromo food professionals</v>
      </c>
      <c r="K24" s="258" t="str">
        <f>IF(Badges!J85="A","A"," ")</f>
        <v xml:space="preserve"> </v>
      </c>
      <c r="M24" s="255"/>
      <c r="N24" s="256" t="str">
        <f>Badges!C154</f>
        <v>Visit a water facility and explore its</v>
      </c>
      <c r="O24" s="258" t="str">
        <f>IF(Badges!J154="A","A"," ")</f>
        <v xml:space="preserve"> </v>
      </c>
      <c r="Q24" s="275">
        <v>2</v>
      </c>
      <c r="R24" s="359" t="str">
        <f>'Age-Level'!C45</f>
        <v>Find a woman in your community</v>
      </c>
      <c r="S24" s="270" t="str">
        <f>IF('Age-Level'!J45="A","A","")</f>
        <v/>
      </c>
    </row>
    <row r="25" spans="1:19" x14ac:dyDescent="0.2">
      <c r="A25" s="508" t="str">
        <f>Summary!A15</f>
        <v>Research and Development</v>
      </c>
      <c r="B25" s="509"/>
      <c r="C25" s="260" t="str">
        <f>IF(Badges!J227="C","C",IF(Badges!J227="P","P",""))</f>
        <v/>
      </c>
      <c r="E25" s="255"/>
      <c r="F25" s="256" t="str">
        <f>Badges!C31</f>
        <v>Talk to a great coach</v>
      </c>
      <c r="G25" s="258" t="str">
        <f>IF(Badges!J31="A","A"," ")</f>
        <v xml:space="preserve"> </v>
      </c>
      <c r="I25" s="255"/>
      <c r="J25" s="256" t="str">
        <f>Badges!C86</f>
        <v>Make a menu timeline</v>
      </c>
      <c r="K25" s="258" t="str">
        <f>IF(Badges!J86="A","A"," ")</f>
        <v xml:space="preserve"> </v>
      </c>
      <c r="M25" s="255"/>
      <c r="N25" s="256" t="str">
        <f>Badges!C155</f>
        <v>Investigate endangered marine life</v>
      </c>
      <c r="O25" s="258" t="str">
        <f>IF(Badges!J155="A","A"," ")</f>
        <v xml:space="preserve"> </v>
      </c>
      <c r="Q25" s="275">
        <v>3</v>
      </c>
      <c r="R25" s="359" t="str">
        <f>'Age-Level'!C46</f>
        <v>Gather three inspirational quotes</v>
      </c>
      <c r="S25" s="270" t="str">
        <f>IF('Age-Level'!J46="A","A","")</f>
        <v/>
      </c>
    </row>
    <row r="26" spans="1:19" x14ac:dyDescent="0.2">
      <c r="A26" s="508" t="str">
        <f>Summary!A16</f>
        <v>P &amp; L</v>
      </c>
      <c r="B26" s="509"/>
      <c r="C26" s="260" t="str">
        <f>IF(Badges!J240="C","C",IF(Badges!J240="P","P",""))</f>
        <v/>
      </c>
      <c r="E26" s="255"/>
      <c r="F26" s="256" t="str">
        <f>Badges!C32</f>
        <v>Watch three sports documentaries</v>
      </c>
      <c r="G26" s="258" t="str">
        <f>IF(Badges!J32="A","A"," ")</f>
        <v xml:space="preserve"> </v>
      </c>
      <c r="I26" s="255"/>
      <c r="J26" s="256" t="str">
        <f>Badges!C87</f>
        <v>Prepare a test meal for family or friends</v>
      </c>
      <c r="K26" s="258" t="str">
        <f>IF(Badges!J87="A","A"," ")</f>
        <v xml:space="preserve"> </v>
      </c>
      <c r="M26" s="255"/>
      <c r="N26" s="256" t="str">
        <f>Badges!C156</f>
        <v>Investigate water as a hazard</v>
      </c>
      <c r="O26" s="258" t="str">
        <f>IF(Badges!J156="A","A"," ")</f>
        <v xml:space="preserve"> </v>
      </c>
      <c r="Q26" s="275">
        <v>4</v>
      </c>
      <c r="R26" s="359" t="str">
        <f>'Age-Level'!C47</f>
        <v>Make something to remind you</v>
      </c>
      <c r="S26" s="270" t="str">
        <f>IF('Age-Level'!J47="A","A","")</f>
        <v/>
      </c>
    </row>
    <row r="27" spans="1:19" x14ac:dyDescent="0.2">
      <c r="A27" s="361"/>
      <c r="B27" s="361"/>
      <c r="C27" s="274"/>
      <c r="E27" s="255"/>
      <c r="F27" s="256" t="str">
        <f>Badges!C33</f>
        <v>Attend a coaching clinic or seminar</v>
      </c>
      <c r="G27" s="258" t="str">
        <f>IF(Badges!J33="A","A"," ")</f>
        <v xml:space="preserve"> </v>
      </c>
      <c r="I27" s="255">
        <v>4</v>
      </c>
      <c r="J27" s="256" t="str">
        <f>Badges!C88</f>
        <v>Explore imaginative ways to present food</v>
      </c>
      <c r="K27" s="257"/>
      <c r="M27" s="255">
        <v>4</v>
      </c>
      <c r="N27" s="256" t="str">
        <f>Badges!C157</f>
        <v>Explore water solutions</v>
      </c>
      <c r="O27" s="257"/>
      <c r="Q27" s="275">
        <v>5</v>
      </c>
      <c r="R27" s="359" t="str">
        <f>'Age-Level'!C48</f>
        <v xml:space="preserve">Make a commitment to live what </v>
      </c>
      <c r="S27" s="270" t="str">
        <f>IF('Age-Level'!J48="A","A","")</f>
        <v/>
      </c>
    </row>
    <row r="28" spans="1:19" x14ac:dyDescent="0.2">
      <c r="A28" s="502" t="s">
        <v>89</v>
      </c>
      <c r="B28" s="502"/>
      <c r="C28" s="502"/>
      <c r="E28" s="255">
        <v>2</v>
      </c>
      <c r="F28" s="256" t="str">
        <f>Badges!C34</f>
        <v>Conduct a first assessment</v>
      </c>
      <c r="G28" s="257"/>
      <c r="I28" s="255"/>
      <c r="J28" s="256" t="str">
        <f>Badges!C89</f>
        <v>Expreiment with garnishes</v>
      </c>
      <c r="K28" s="258" t="str">
        <f>IF(Badges!J89="A","A"," ")</f>
        <v xml:space="preserve"> </v>
      </c>
      <c r="M28" s="255"/>
      <c r="N28" s="256" t="str">
        <f>Badges!C158</f>
        <v>Interview a water scientist</v>
      </c>
      <c r="O28" s="258" t="str">
        <f>IF(Badges!J158="A","A"," ")</f>
        <v xml:space="preserve"> </v>
      </c>
      <c r="Q28" s="489" t="str">
        <f>'Age-Level'!B50</f>
        <v>My Promise, My Faith (Year 2)</v>
      </c>
      <c r="R28" s="513"/>
      <c r="S28" s="270"/>
    </row>
    <row r="29" spans="1:19" x14ac:dyDescent="0.2">
      <c r="B29" s="521" t="str">
        <f>Journey!B5</f>
        <v>It's Your World -- Change It!</v>
      </c>
      <c r="C29" s="522"/>
      <c r="E29" s="255"/>
      <c r="F29" s="256" t="str">
        <f>Badges!C35</f>
        <v>Prepare individual questionaires</v>
      </c>
      <c r="G29" s="258" t="str">
        <f>IF(Badges!J35="A","A"," ")</f>
        <v xml:space="preserve"> </v>
      </c>
      <c r="I29" s="255"/>
      <c r="J29" s="256" t="str">
        <f>Badges!C90</f>
        <v>Present food in interesting shapes</v>
      </c>
      <c r="K29" s="258" t="str">
        <f>IF(Badges!J90="A","A"," ")</f>
        <v xml:space="preserve"> </v>
      </c>
      <c r="M29" s="255"/>
      <c r="N29" s="256" t="str">
        <f>Badges!C159</f>
        <v>Explore the world of hydroelectricity</v>
      </c>
      <c r="O29" s="258" t="str">
        <f>IF(Badges!J159="A","A"," ")</f>
        <v xml:space="preserve"> </v>
      </c>
      <c r="Q29" s="276">
        <v>1</v>
      </c>
      <c r="R29" s="359" t="str">
        <f>'Age-Level'!C51</f>
        <v>Choose one line from the Law</v>
      </c>
      <c r="S29" s="270" t="str">
        <f>IF('Age-Level'!J51="A","A","")</f>
        <v/>
      </c>
    </row>
    <row r="30" spans="1:19" x14ac:dyDescent="0.2">
      <c r="B30" s="495" t="str">
        <f>Journey!C7</f>
        <v>The Girl Scout Advocate Award</v>
      </c>
      <c r="C30" s="496"/>
      <c r="E30" s="255"/>
      <c r="F30" s="256" t="str">
        <f>Badges!C36</f>
        <v>Host an initial session</v>
      </c>
      <c r="G30" s="258" t="str">
        <f>IF(Badges!J36="A","A"," ")</f>
        <v xml:space="preserve"> </v>
      </c>
      <c r="I30" s="255"/>
      <c r="J30" s="256" t="str">
        <f>Badges!C91</f>
        <v>Use serving ware in unusual ways</v>
      </c>
      <c r="K30" s="258" t="str">
        <f>IF(Badges!J91="A","A"," ")</f>
        <v xml:space="preserve"> </v>
      </c>
      <c r="M30" s="255"/>
      <c r="N30" s="256" t="str">
        <f>Badges!C160</f>
        <v>Design your own water innovation</v>
      </c>
      <c r="O30" s="258" t="str">
        <f>IF(Badges!J160="A","A"," ")</f>
        <v xml:space="preserve"> </v>
      </c>
      <c r="Q30" s="275">
        <v>2</v>
      </c>
      <c r="R30" s="359" t="str">
        <f>'Age-Level'!C52</f>
        <v>Find a woman in your community</v>
      </c>
      <c r="S30" s="270" t="str">
        <f>IF('Age-Level'!J52="A","A","")</f>
        <v/>
      </c>
    </row>
    <row r="31" spans="1:19" x14ac:dyDescent="0.2">
      <c r="B31" s="264">
        <f>Journey!J8</f>
        <v>0</v>
      </c>
      <c r="C31" s="260" t="str">
        <f>IF(Journey!K8="C","C",IF(Journey!K8="P","P",""))</f>
        <v/>
      </c>
      <c r="E31" s="255"/>
      <c r="F31" s="256" t="str">
        <f>Badges!C37</f>
        <v>Prepare a goal chart together</v>
      </c>
      <c r="G31" s="258" t="str">
        <f>IF(Badges!J37="A","A"," ")</f>
        <v xml:space="preserve"> </v>
      </c>
      <c r="I31" s="255">
        <v>5</v>
      </c>
      <c r="J31" s="256" t="str">
        <f>Badges!C92</f>
        <v>Host your party</v>
      </c>
      <c r="K31" s="257"/>
      <c r="M31" s="255">
        <v>5</v>
      </c>
      <c r="N31" s="256" t="str">
        <f>Badges!C161</f>
        <v>Educate and insipire others with a splash</v>
      </c>
      <c r="O31" s="257"/>
      <c r="Q31" s="275">
        <v>3</v>
      </c>
      <c r="R31" s="359" t="str">
        <f>'Age-Level'!C53</f>
        <v>Gather three inspirational quotes</v>
      </c>
      <c r="S31" s="270" t="str">
        <f>IF('Age-Level'!J53="A","A","")</f>
        <v/>
      </c>
    </row>
    <row r="32" spans="1:19" x14ac:dyDescent="0.2">
      <c r="B32" s="264">
        <f>Journey!J9</f>
        <v>0</v>
      </c>
      <c r="C32" s="260" t="str">
        <f>IF(Journey!K9="C","C",IF(Journey!K9="P","P",""))</f>
        <v/>
      </c>
      <c r="E32" s="354" t="str">
        <f>Badges!B29</f>
        <v>Coaching</v>
      </c>
      <c r="F32" s="355"/>
      <c r="G32" s="355"/>
      <c r="I32" s="255"/>
      <c r="J32" s="256" t="str">
        <f>Badges!C93</f>
        <v>Decorate according to your menu theme</v>
      </c>
      <c r="K32" s="258" t="str">
        <f>IF(Badges!J93="A","A"," ")</f>
        <v xml:space="preserve"> </v>
      </c>
      <c r="M32" s="255"/>
      <c r="N32" s="256" t="str">
        <f>Badges!C162</f>
        <v>Celebrate water with younger Girl Scouts</v>
      </c>
      <c r="O32" s="258" t="str">
        <f>IF(Badges!J162="A","A"," ")</f>
        <v xml:space="preserve"> </v>
      </c>
      <c r="Q32" s="275">
        <v>4</v>
      </c>
      <c r="R32" s="359" t="str">
        <f>'Age-Level'!C54</f>
        <v>Make something to remind you</v>
      </c>
      <c r="S32" s="270" t="str">
        <f>IF('Age-Level'!J54="A","A","")</f>
        <v/>
      </c>
    </row>
    <row r="33" spans="1:19" x14ac:dyDescent="0.2">
      <c r="B33" s="264">
        <f>Journey!J10</f>
        <v>0</v>
      </c>
      <c r="C33" s="260" t="str">
        <f>IF(Journey!K10="C","C",IF(Journey!K10="P","P",""))</f>
        <v/>
      </c>
      <c r="E33" s="255">
        <v>3</v>
      </c>
      <c r="F33" s="256" t="str">
        <f>Badges!C38</f>
        <v>Design your coaching plan</v>
      </c>
      <c r="G33" s="257"/>
      <c r="I33" s="255"/>
      <c r="J33" s="256" t="str">
        <f>Badges!C94</f>
        <v>Celebrate a special occasion</v>
      </c>
      <c r="K33" s="258" t="str">
        <f>IF(Badges!J94="A","A"," ")</f>
        <v xml:space="preserve"> </v>
      </c>
      <c r="M33" s="255"/>
      <c r="N33" s="256" t="str">
        <f>Badges!C163</f>
        <v>Share a water issue that matters to you</v>
      </c>
      <c r="O33" s="258" t="str">
        <f>IF(Badges!J163="A","A"," ")</f>
        <v xml:space="preserve"> </v>
      </c>
      <c r="Q33" s="275">
        <v>5</v>
      </c>
      <c r="R33" s="359" t="str">
        <f>'Age-Level'!C55</f>
        <v xml:space="preserve">Make a commitment to live what </v>
      </c>
      <c r="S33" s="379" t="str">
        <f>IF('Age-Level'!J55="A","A","")</f>
        <v/>
      </c>
    </row>
    <row r="34" spans="1:19" x14ac:dyDescent="0.2">
      <c r="A34" s="292"/>
      <c r="B34" s="491" t="str">
        <f>Journey!B14</f>
        <v>JUSTICE</v>
      </c>
      <c r="C34" s="492"/>
      <c r="E34" s="255"/>
      <c r="F34" s="256" t="str">
        <f>Badges!C39</f>
        <v xml:space="preserve">Design a special warm-up </v>
      </c>
      <c r="G34" s="258" t="str">
        <f>IF(Badges!J39="A","A"," ")</f>
        <v xml:space="preserve"> </v>
      </c>
      <c r="I34" s="255"/>
      <c r="J34" s="256" t="str">
        <f>Badges!C95</f>
        <v>Use food and fun to forge new friendships</v>
      </c>
      <c r="K34" s="258" t="str">
        <f>IF(Badges!J95="A","A"," ")</f>
        <v xml:space="preserve"> </v>
      </c>
      <c r="M34" s="255"/>
      <c r="N34" s="256" t="str">
        <f>Badges!C164</f>
        <v>Guide a group to a water place</v>
      </c>
      <c r="O34" s="258" t="str">
        <f>IF(Badges!J164="A","A"," ")</f>
        <v xml:space="preserve"> </v>
      </c>
      <c r="Q34" s="489" t="str">
        <f>'Age-Level'!B57</f>
        <v>Safety Award</v>
      </c>
      <c r="R34" s="490"/>
      <c r="S34" s="379"/>
    </row>
    <row r="35" spans="1:19" x14ac:dyDescent="0.2">
      <c r="A35" s="292"/>
      <c r="B35" s="497" t="str">
        <f>Journey!C15</f>
        <v>Sage Award</v>
      </c>
      <c r="C35" s="498"/>
      <c r="E35" s="255"/>
      <c r="F35" s="256" t="str">
        <f>Badges!C40</f>
        <v>Research and choose</v>
      </c>
      <c r="G35" s="258" t="str">
        <f>IF(Badges!J40="A","A"," ")</f>
        <v xml:space="preserve"> </v>
      </c>
      <c r="I35" s="354" t="str">
        <f>Badges!B98</f>
        <v>Ambassador First Aid</v>
      </c>
      <c r="J35" s="355"/>
      <c r="K35" s="355"/>
      <c r="M35" s="354" t="str">
        <f>Badges!B168</f>
        <v>On My Own</v>
      </c>
      <c r="N35" s="355"/>
      <c r="O35" s="355"/>
      <c r="Q35" s="276">
        <v>1</v>
      </c>
      <c r="R35" s="359" t="str">
        <f>'Age-Level'!C58</f>
        <v>Learn how to make a room safe for a</v>
      </c>
      <c r="S35" s="270" t="str">
        <f>IF('Age-Level'!J58="A","A","")</f>
        <v/>
      </c>
    </row>
    <row r="36" spans="1:19" ht="12.75" customHeight="1" x14ac:dyDescent="0.2">
      <c r="A36" s="292"/>
      <c r="B36" s="264">
        <f>Journey!J16</f>
        <v>0</v>
      </c>
      <c r="C36" s="260" t="str">
        <f>IF(Journey!K16="C","C",IF(Journey!K16="P","P",""))</f>
        <v/>
      </c>
      <c r="E36" s="255"/>
      <c r="F36" s="256" t="str">
        <f>Badges!C41</f>
        <v>Open and close each session</v>
      </c>
      <c r="G36" s="258" t="str">
        <f>IF(Badges!J41="A","A"," ")</f>
        <v xml:space="preserve"> </v>
      </c>
      <c r="I36" s="255">
        <v>1</v>
      </c>
      <c r="J36" s="256" t="str">
        <f>Badges!C99</f>
        <v>Learn how to deal with medical emergencies in the winderness</v>
      </c>
      <c r="K36" s="257"/>
      <c r="M36" s="255">
        <v>1</v>
      </c>
      <c r="N36" s="256" t="str">
        <f>Badges!C169</f>
        <v>Plan for where you'll live</v>
      </c>
      <c r="O36" s="257"/>
      <c r="Q36" s="275">
        <v>2</v>
      </c>
      <c r="R36" s="359" t="str">
        <f>'Age-Level'!C59</f>
        <v>Find out about water safety</v>
      </c>
      <c r="S36" s="270" t="str">
        <f>IF('Age-Level'!J59="A","A","")</f>
        <v/>
      </c>
    </row>
    <row r="37" spans="1:19" ht="12.75" customHeight="1" x14ac:dyDescent="0.2">
      <c r="A37" s="292"/>
      <c r="B37" s="264">
        <f>Journey!J17</f>
        <v>0</v>
      </c>
      <c r="C37" s="260" t="str">
        <f>IF(Journey!K17="C","C",IF(Journey!K17="P","P",""))</f>
        <v/>
      </c>
      <c r="E37" s="255">
        <v>4</v>
      </c>
      <c r="F37" s="256" t="str">
        <f>Badges!C42</f>
        <v>Put your plan in action</v>
      </c>
      <c r="G37" s="257"/>
      <c r="I37" s="255"/>
      <c r="J37" s="256" t="str">
        <f>Badges!C100</f>
        <v>Backcountry</v>
      </c>
      <c r="K37" s="258" t="str">
        <f>IF(Badges!J100="A","A"," ")</f>
        <v xml:space="preserve"> </v>
      </c>
      <c r="M37" s="255"/>
      <c r="N37" s="256" t="str">
        <f>Badges!C170</f>
        <v>Take a tour</v>
      </c>
      <c r="O37" s="258" t="str">
        <f>IF(Badges!J170="A","A"," ")</f>
        <v xml:space="preserve"> </v>
      </c>
      <c r="Q37" s="275">
        <v>3</v>
      </c>
      <c r="R37" s="359" t="str">
        <f>'Age-Level'!C60</f>
        <v>Teach a Daisy or Brownie what to do if</v>
      </c>
      <c r="S37" s="270" t="str">
        <f>IF('Age-Level'!J60="A","A","")</f>
        <v/>
      </c>
    </row>
    <row r="38" spans="1:19" x14ac:dyDescent="0.2">
      <c r="A38" s="292"/>
      <c r="B38" s="264">
        <f>Journey!J18</f>
        <v>0</v>
      </c>
      <c r="C38" s="260" t="str">
        <f>IF(Journey!K18="C","C",IF(Journey!K18="P","P",""))</f>
        <v/>
      </c>
      <c r="E38" s="255"/>
      <c r="F38" s="256" t="str">
        <f>Badges!C43</f>
        <v>Add a morale-boosting time-out</v>
      </c>
      <c r="G38" s="258" t="str">
        <f>IF(Badges!J43="A","A"," ")</f>
        <v xml:space="preserve"> </v>
      </c>
      <c r="I38" s="255"/>
      <c r="J38" s="256" t="str">
        <f>Badges!C101</f>
        <v>Open water</v>
      </c>
      <c r="K38" s="258" t="str">
        <f>IF(Badges!J101="A","A"," ")</f>
        <v xml:space="preserve"> </v>
      </c>
      <c r="M38" s="255"/>
      <c r="N38" s="256" t="str">
        <f>Badges!C171</f>
        <v>Interview a new tenant or homeowner</v>
      </c>
      <c r="O38" s="258" t="str">
        <f>IF(Badges!J171="A","A"," ")</f>
        <v xml:space="preserve"> </v>
      </c>
      <c r="Q38" s="275">
        <v>4</v>
      </c>
      <c r="R38" s="359" t="str">
        <f>'Age-Level'!C61</f>
        <v>With your family, make sure you have</v>
      </c>
      <c r="S38" s="270" t="str">
        <f>IF('Age-Level'!J61="A","A","")</f>
        <v/>
      </c>
    </row>
    <row r="39" spans="1:19" x14ac:dyDescent="0.2">
      <c r="A39" s="292"/>
      <c r="B39" s="264">
        <f>Journey!J19</f>
        <v>0</v>
      </c>
      <c r="C39" s="260" t="str">
        <f>IF(Journey!K19="C","C",IF(Journey!K19="P","P",""))</f>
        <v/>
      </c>
      <c r="E39" s="255"/>
      <c r="F39" s="256" t="str">
        <f>Badges!C44</f>
        <v>Ask your players to coach you!</v>
      </c>
      <c r="G39" s="258" t="str">
        <f>IF(Badges!J44="A","A"," ")</f>
        <v xml:space="preserve"> </v>
      </c>
      <c r="I39" s="255"/>
      <c r="J39" s="256" t="str">
        <f>Badges!C102</f>
        <v>Mountains</v>
      </c>
      <c r="K39" s="258" t="str">
        <f>IF(Badges!J102="A","A"," ")</f>
        <v xml:space="preserve"> </v>
      </c>
      <c r="M39" s="255"/>
      <c r="N39" s="256" t="str">
        <f>Badges!C172</f>
        <v>Be chart smart</v>
      </c>
      <c r="O39" s="258" t="str">
        <f>IF(Badges!J172="A","A"," ")</f>
        <v xml:space="preserve"> </v>
      </c>
      <c r="Q39" s="275">
        <v>5</v>
      </c>
      <c r="R39" s="359" t="str">
        <f>'Age-Level'!C62</f>
        <v>Discuss bullying with your Girl Scout</v>
      </c>
      <c r="S39" s="270" t="str">
        <f>IF('Age-Level'!J62="A","A","")</f>
        <v/>
      </c>
    </row>
    <row r="40" spans="1:19" x14ac:dyDescent="0.2">
      <c r="A40" s="292"/>
      <c r="B40" s="264">
        <f>Journey!J20</f>
        <v>0</v>
      </c>
      <c r="C40" s="260" t="str">
        <f>IF(Journey!K20="C","C",IF(Journey!K20="P","P",""))</f>
        <v/>
      </c>
      <c r="E40" s="255"/>
      <c r="F40" s="256" t="str">
        <f>Badges!C45</f>
        <v xml:space="preserve">Bring in another coah to watch </v>
      </c>
      <c r="G40" s="258" t="str">
        <f>IF(Badges!J45="A","A"," ")</f>
        <v xml:space="preserve"> </v>
      </c>
      <c r="I40" s="255">
        <v>2</v>
      </c>
      <c r="J40" s="256" t="str">
        <f>Badges!C103</f>
        <v>Research careers that save lives in extreme conditions</v>
      </c>
      <c r="K40" s="257"/>
      <c r="M40" s="255">
        <v>2</v>
      </c>
      <c r="N40" s="256" t="str">
        <f>Badges!C173</f>
        <v>Plan for your daily needs</v>
      </c>
      <c r="O40" s="257"/>
    </row>
    <row r="41" spans="1:19" x14ac:dyDescent="0.2">
      <c r="A41" s="292"/>
      <c r="B41" s="264">
        <f>Journey!J21</f>
        <v>0</v>
      </c>
      <c r="C41" s="260" t="str">
        <f>IF(Journey!K21="C","C",IF(Journey!K21="P","P",""))</f>
        <v/>
      </c>
      <c r="E41" s="255">
        <v>5</v>
      </c>
      <c r="F41" s="256" t="str">
        <f>Badges!C46</f>
        <v>Attend the big event</v>
      </c>
      <c r="G41" s="257"/>
      <c r="I41" s="255"/>
      <c r="J41" s="256" t="str">
        <f>Badges!C104</f>
        <v>Wilderness rescue</v>
      </c>
      <c r="K41" s="258" t="str">
        <f>IF(Badges!J104="A","A"," ")</f>
        <v xml:space="preserve"> </v>
      </c>
      <c r="M41" s="255"/>
      <c r="N41" s="256" t="str">
        <f>Badges!C174</f>
        <v>Focus on your finances</v>
      </c>
      <c r="O41" s="258" t="str">
        <f>IF(Badges!J174="A","A"," ")</f>
        <v xml:space="preserve"> </v>
      </c>
    </row>
    <row r="42" spans="1:19" ht="12.75" customHeight="1" x14ac:dyDescent="0.2">
      <c r="A42" s="262"/>
      <c r="B42" s="493" t="str">
        <f>Journey!B25</f>
        <v>BLISS: Live it! Give It!</v>
      </c>
      <c r="C42" s="494"/>
      <c r="E42" s="255"/>
      <c r="F42" s="256" t="str">
        <f>Badges!C47</f>
        <v>Meet with your players for a relaxing</v>
      </c>
      <c r="G42" s="258" t="str">
        <f>IF(Badges!J47="A","A"," ")</f>
        <v xml:space="preserve"> </v>
      </c>
      <c r="I42" s="255"/>
      <c r="J42" s="256" t="str">
        <f>Badges!C105</f>
        <v>Disaster preparedness</v>
      </c>
      <c r="K42" s="258" t="str">
        <f>IF(Badges!J105="A","A"," ")</f>
        <v xml:space="preserve"> </v>
      </c>
      <c r="M42" s="255"/>
      <c r="N42" s="256" t="str">
        <f>Badges!C175</f>
        <v>Shop talk</v>
      </c>
      <c r="O42" s="258" t="str">
        <f>IF(Badges!J175="A","A"," ")</f>
        <v xml:space="preserve"> </v>
      </c>
      <c r="Q42" s="523"/>
      <c r="R42" s="523"/>
      <c r="S42" s="248"/>
    </row>
    <row r="43" spans="1:19" ht="12.75" customHeight="1" x14ac:dyDescent="0.2">
      <c r="B43" s="495" t="str">
        <f>Journey!C26</f>
        <v>Dream Maker Award</v>
      </c>
      <c r="C43" s="496"/>
      <c r="E43" s="255"/>
      <c r="F43" s="256" t="str">
        <f>Badges!C48</f>
        <v>Host a celebration</v>
      </c>
      <c r="G43" s="258" t="str">
        <f>IF(Badges!J48="A","A"," ")</f>
        <v xml:space="preserve"> </v>
      </c>
      <c r="I43" s="255"/>
      <c r="J43" s="256" t="str">
        <f>Badges!C106</f>
        <v>Military medicine</v>
      </c>
      <c r="K43" s="258" t="str">
        <f>IF(Badges!J106="A","A"," ")</f>
        <v xml:space="preserve"> </v>
      </c>
      <c r="M43" s="255"/>
      <c r="N43" s="256" t="str">
        <f>Badges!C176</f>
        <v>Audit request</v>
      </c>
      <c r="O43" s="258" t="str">
        <f>IF(Badges!J176="A","A"," ")</f>
        <v xml:space="preserve"> </v>
      </c>
      <c r="Q43" s="275"/>
      <c r="R43" s="275"/>
      <c r="S43" s="248"/>
    </row>
    <row r="44" spans="1:19" x14ac:dyDescent="0.2">
      <c r="B44" s="264">
        <f>Journey!J27</f>
        <v>0</v>
      </c>
      <c r="C44" s="260" t="str">
        <f>IF(Journey!K27="C","C",IF(Journey!K27="P","P",""))</f>
        <v/>
      </c>
      <c r="E44" s="255"/>
      <c r="F44" s="256" t="str">
        <f>Badges!C49</f>
        <v>Make a "trading card" for each athlete</v>
      </c>
      <c r="G44" s="258" t="str">
        <f>IF(Badges!J49="A","A"," ")</f>
        <v xml:space="preserve"> </v>
      </c>
      <c r="I44" s="255">
        <v>3</v>
      </c>
      <c r="J44" s="256" t="str">
        <f>Badges!C107</f>
        <v>Find out how to care for a critically injured person</v>
      </c>
      <c r="K44" s="257"/>
      <c r="M44" s="255">
        <v>3</v>
      </c>
      <c r="N44" s="256" t="str">
        <f>Badges!C177</f>
        <v>Plan for having fun</v>
      </c>
      <c r="O44" s="257"/>
      <c r="Q44" s="275"/>
      <c r="R44" s="275"/>
      <c r="S44" s="248"/>
    </row>
    <row r="45" spans="1:19" x14ac:dyDescent="0.2">
      <c r="B45" s="264">
        <f>Journey!J28</f>
        <v>0</v>
      </c>
      <c r="C45" s="260" t="str">
        <f>IF(Journey!K28="C","C",IF(Journey!K28="P","P",""))</f>
        <v/>
      </c>
      <c r="E45" s="510" t="str">
        <f>Badges!B52</f>
        <v>Public Policy</v>
      </c>
      <c r="F45" s="510"/>
      <c r="G45" s="510"/>
      <c r="I45" s="255"/>
      <c r="J45" s="256" t="str">
        <f>Badges!C108</f>
        <v>Take a wilderness first aid course</v>
      </c>
      <c r="K45" s="258" t="str">
        <f>IF(Badges!J108="A","A"," ")</f>
        <v xml:space="preserve"> </v>
      </c>
      <c r="M45" s="255"/>
      <c r="N45" s="256" t="str">
        <f>Badges!C178</f>
        <v>Hooray for hobbies!</v>
      </c>
      <c r="O45" s="258" t="str">
        <f>IF(Badges!J178="A","A"," ")</f>
        <v xml:space="preserve"> </v>
      </c>
      <c r="Q45" s="275"/>
      <c r="R45" s="275"/>
      <c r="S45" s="248"/>
    </row>
    <row r="46" spans="1:19" x14ac:dyDescent="0.2">
      <c r="B46" s="264">
        <f>Journey!J29</f>
        <v>0</v>
      </c>
      <c r="C46" s="260" t="str">
        <f>IF(Journey!K29="C","C",IF(Journey!K29="P","P",""))</f>
        <v/>
      </c>
      <c r="E46" s="255">
        <v>1</v>
      </c>
      <c r="F46" s="256" t="str">
        <f>Badges!C53</f>
        <v>Find out how activitists advocate for change</v>
      </c>
      <c r="G46" s="257" t="s">
        <v>27</v>
      </c>
      <c r="I46" s="255"/>
      <c r="J46" s="256" t="str">
        <f>Badges!C109</f>
        <v>Interview a doctor, nurse, EMT, or first</v>
      </c>
      <c r="K46" s="258" t="str">
        <f>IF(Badges!J109="A","A"," ")</f>
        <v xml:space="preserve"> </v>
      </c>
      <c r="M46" s="255"/>
      <c r="N46" s="256" t="str">
        <f>Badges!C179</f>
        <v>Treat yourself</v>
      </c>
      <c r="O46" s="258" t="str">
        <f>IF(Badges!J179="A","A"," ")</f>
        <v xml:space="preserve"> </v>
      </c>
      <c r="Q46" s="275"/>
      <c r="R46" s="275"/>
      <c r="S46" s="248"/>
    </row>
    <row r="47" spans="1:19" x14ac:dyDescent="0.2">
      <c r="B47" s="264">
        <f>Journey!J30</f>
        <v>0</v>
      </c>
      <c r="C47" s="260" t="str">
        <f>IF(Journey!K30="C","C",IF(Journey!K30="P","P",""))</f>
        <v/>
      </c>
      <c r="E47" s="255"/>
      <c r="F47" s="256" t="str">
        <f>Badges!C54</f>
        <v>Interview an activist</v>
      </c>
      <c r="G47" s="258" t="str">
        <f>IF(Badges!J54="A","A"," ")</f>
        <v xml:space="preserve"> </v>
      </c>
      <c r="I47" s="255"/>
      <c r="J47" s="256" t="str">
        <f>Badges!C110</f>
        <v xml:space="preserve">Discover how to use what's on hand in </v>
      </c>
      <c r="K47" s="258" t="str">
        <f>IF(Badges!J110="A","A"," ")</f>
        <v xml:space="preserve"> </v>
      </c>
      <c r="M47" s="255"/>
      <c r="N47" s="256" t="str">
        <f>Badges!C180</f>
        <v>Class act</v>
      </c>
      <c r="O47" s="258" t="str">
        <f>IF(Badges!J180="A","A"," ")</f>
        <v xml:space="preserve"> </v>
      </c>
      <c r="Q47" s="275"/>
      <c r="R47" s="275"/>
      <c r="S47" s="248"/>
    </row>
    <row r="48" spans="1:19" x14ac:dyDescent="0.2">
      <c r="B48" s="272"/>
      <c r="C48" s="272"/>
      <c r="E48" s="255"/>
      <c r="F48" s="256" t="str">
        <f>Badges!C55</f>
        <v>Watch a documentary or movie</v>
      </c>
      <c r="G48" s="258" t="str">
        <f>IF(Badges!J55="A","A"," ")</f>
        <v xml:space="preserve"> </v>
      </c>
      <c r="I48" s="354" t="str">
        <f>Badges!B98</f>
        <v>Ambassador First Aid</v>
      </c>
      <c r="J48" s="355"/>
      <c r="K48" s="355"/>
      <c r="M48" s="255">
        <v>4</v>
      </c>
      <c r="N48" s="256" t="str">
        <f>Badges!C181</f>
        <v>Plan for the unexpected</v>
      </c>
      <c r="O48" s="257"/>
    </row>
    <row r="49" spans="1:19" x14ac:dyDescent="0.2">
      <c r="A49" s="502" t="s">
        <v>345</v>
      </c>
      <c r="B49" s="502"/>
      <c r="C49" s="502"/>
      <c r="E49" s="255"/>
      <c r="F49" s="256" t="str">
        <f>Badges!C56</f>
        <v xml:space="preserve">Read about women who change the </v>
      </c>
      <c r="G49" s="258" t="str">
        <f>IF(Badges!J56="A","A"," ")</f>
        <v xml:space="preserve"> </v>
      </c>
      <c r="I49" s="255">
        <v>4</v>
      </c>
      <c r="J49" s="256" t="str">
        <f>Badges!C111</f>
        <v>Know how to move an injured person</v>
      </c>
      <c r="K49" s="257"/>
      <c r="M49" s="255"/>
      <c r="N49" s="256" t="str">
        <f>Badges!C182</f>
        <v>Interview your network</v>
      </c>
      <c r="O49" s="258" t="str">
        <f>IF(Badges!J182="A","A"," ")</f>
        <v xml:space="preserve"> </v>
      </c>
    </row>
    <row r="50" spans="1:19" x14ac:dyDescent="0.2">
      <c r="A50" s="267"/>
      <c r="B50" s="360" t="str">
        <f>Bridging!B6</f>
        <v>Pass It On!</v>
      </c>
      <c r="C50" s="259" t="str">
        <f>IF(Bridging!J10="C","C",IF(Bridging!J10="P","P",""))</f>
        <v/>
      </c>
      <c r="E50" s="255">
        <v>2</v>
      </c>
      <c r="F50" s="256" t="str">
        <f>Badges!C57</f>
        <v>Engage as a global citizen</v>
      </c>
      <c r="G50" s="257"/>
      <c r="I50" s="255"/>
      <c r="J50" s="256" t="str">
        <f>Badges!C112</f>
        <v>Visit a medical school</v>
      </c>
      <c r="K50" s="258" t="str">
        <f>IF(Badges!J112="A","A"," ")</f>
        <v xml:space="preserve"> </v>
      </c>
      <c r="M50" s="255"/>
      <c r="N50" s="256" t="str">
        <f>Badges!C183</f>
        <v>Interview a Financial guru</v>
      </c>
      <c r="O50" s="258" t="str">
        <f>IF(Badges!J183="A","A"," ")</f>
        <v xml:space="preserve"> </v>
      </c>
    </row>
    <row r="51" spans="1:19" x14ac:dyDescent="0.2">
      <c r="A51" s="267"/>
      <c r="B51" s="268" t="str">
        <f>Bridging!B11</f>
        <v>Look Ahead!</v>
      </c>
      <c r="C51" s="259" t="str">
        <f>IF(Bridging!J15="C","C",IF(Bridging!J15="P","P",""))</f>
        <v/>
      </c>
      <c r="E51" s="255"/>
      <c r="F51" s="256" t="str">
        <f>Badges!C58</f>
        <v>Compare laws</v>
      </c>
      <c r="G51" s="258" t="str">
        <f>IF(Badges!J58="A","A"," ")</f>
        <v xml:space="preserve"> </v>
      </c>
      <c r="I51" s="255"/>
      <c r="J51" s="256" t="str">
        <f>Badges!C113</f>
        <v>Take a wilderness first aid course</v>
      </c>
      <c r="K51" s="258" t="str">
        <f>IF(Badges!J113="A","A"," ")</f>
        <v xml:space="preserve"> </v>
      </c>
      <c r="M51" s="255"/>
      <c r="N51" s="256" t="str">
        <f>Badges!C184</f>
        <v>Interview an insurance expert</v>
      </c>
      <c r="O51" s="258" t="str">
        <f>IF(Badges!J184="A","A"," ")</f>
        <v xml:space="preserve"> </v>
      </c>
    </row>
    <row r="52" spans="1:19" x14ac:dyDescent="0.2">
      <c r="A52" s="267"/>
      <c r="B52" s="359" t="str">
        <f>Bridging!C16</f>
        <v>Plan a Ceremony</v>
      </c>
      <c r="C52" s="259" t="str">
        <f>IF(Bridging!J17="C","C",IF(Bridging!J17="P","P",""))</f>
        <v/>
      </c>
      <c r="E52" s="255"/>
      <c r="F52" s="256" t="str">
        <f>Badges!C59</f>
        <v xml:space="preserve">Track a public-policy issue being </v>
      </c>
      <c r="G52" s="258" t="str">
        <f>IF(Badges!J59="A","A"," ")</f>
        <v xml:space="preserve"> </v>
      </c>
      <c r="I52" s="255"/>
      <c r="J52" s="256" t="str">
        <f>Badges!C114</f>
        <v>Organize a mock emergency drill</v>
      </c>
      <c r="K52" s="258" t="str">
        <f>IF(Badges!J114="A","A"," ")</f>
        <v xml:space="preserve"> </v>
      </c>
      <c r="M52" s="354" t="str">
        <f>Badges!B168</f>
        <v>On My Own</v>
      </c>
      <c r="N52" s="355"/>
      <c r="O52" s="355"/>
    </row>
    <row r="53" spans="1:19" x14ac:dyDescent="0.2">
      <c r="B53" s="269" t="s">
        <v>140</v>
      </c>
      <c r="C53" s="259" t="str">
        <f>IF(Bridging!J18="C","C",IF(Bridging!J18="P","P",""))</f>
        <v/>
      </c>
      <c r="E53" s="255"/>
      <c r="F53" s="256" t="str">
        <f>Badges!C60</f>
        <v>Explore an international NGO</v>
      </c>
      <c r="G53" s="258" t="str">
        <f>IF(Badges!J60="A","A"," ")</f>
        <v xml:space="preserve"> </v>
      </c>
      <c r="I53" s="255">
        <v>5</v>
      </c>
      <c r="J53" s="256" t="str">
        <f>Badges!C115</f>
        <v>Explore real-life examples for handling wilderness emergencies</v>
      </c>
      <c r="K53" s="257"/>
      <c r="M53" s="255">
        <v>5</v>
      </c>
      <c r="N53" s="256" t="str">
        <f>Badges!C185</f>
        <v>Plan for sharing with others</v>
      </c>
      <c r="O53" s="257"/>
    </row>
    <row r="54" spans="1:19" x14ac:dyDescent="0.2">
      <c r="B54" s="263"/>
      <c r="C54" s="356"/>
      <c r="I54" s="255"/>
      <c r="J54" s="256" t="str">
        <f>Badges!C116</f>
        <v>Explore wilderness survival</v>
      </c>
      <c r="K54" s="258" t="str">
        <f>IF(Badges!J116="A","A"," ")</f>
        <v xml:space="preserve"> </v>
      </c>
      <c r="M54" s="255"/>
      <c r="N54" s="256" t="str">
        <f>Badges!C186</f>
        <v>Plan for presents</v>
      </c>
      <c r="O54" s="258" t="str">
        <f>IF(Badges!J186="A","A"," ")</f>
        <v xml:space="preserve"> </v>
      </c>
      <c r="Q54" s="275"/>
      <c r="R54" s="275"/>
      <c r="S54" s="248"/>
    </row>
    <row r="55" spans="1:19" x14ac:dyDescent="0.2">
      <c r="I55" s="255"/>
      <c r="J55" s="256" t="str">
        <f>Badges!C117</f>
        <v>Investigate extreme first aid</v>
      </c>
      <c r="K55" s="258" t="str">
        <f>IF(Badges!J117="A","A"," ")</f>
        <v xml:space="preserve"> </v>
      </c>
      <c r="M55" s="255"/>
      <c r="N55" s="256" t="str">
        <f>Badges!C187</f>
        <v>Budget for your time</v>
      </c>
      <c r="O55" s="258" t="str">
        <f>IF(Badges!J187="A","A"," ")</f>
        <v xml:space="preserve"> </v>
      </c>
      <c r="Q55" s="514"/>
      <c r="R55" s="514"/>
      <c r="S55" s="514"/>
    </row>
    <row r="56" spans="1:19" x14ac:dyDescent="0.2">
      <c r="I56" s="255"/>
      <c r="J56" s="256" t="str">
        <f>Badges!C118</f>
        <v>Interview an everyday hero</v>
      </c>
      <c r="K56" s="258" t="str">
        <f>IF(Badges!J118="A","A"," ")</f>
        <v xml:space="preserve"> </v>
      </c>
      <c r="M56" s="255"/>
      <c r="N56" s="256" t="str">
        <f>Badges!C188</f>
        <v>Charity starts… with a budget</v>
      </c>
      <c r="O56" s="258" t="str">
        <f>IF(Badges!J188="A","A"," ")</f>
        <v xml:space="preserve"> </v>
      </c>
    </row>
    <row r="57" spans="1:19" x14ac:dyDescent="0.2">
      <c r="I57" s="354" t="str">
        <f>Badges!B121</f>
        <v>Ambassador Girl Scout Way</v>
      </c>
      <c r="J57" s="355"/>
      <c r="K57" s="355"/>
      <c r="M57" s="354" t="str">
        <f>Badges!B215</f>
        <v>Research and Development</v>
      </c>
      <c r="N57" s="355"/>
      <c r="O57" s="355"/>
    </row>
    <row r="58" spans="1:19" x14ac:dyDescent="0.2">
      <c r="I58" s="255">
        <v>1</v>
      </c>
      <c r="J58" s="256" t="str">
        <f>Badges!C122</f>
        <v>Use song to bring people together or to spread a message</v>
      </c>
      <c r="K58" s="257"/>
      <c r="M58" s="255">
        <v>1</v>
      </c>
      <c r="N58" s="256" t="str">
        <f>Badges!C216</f>
        <v>Analyze sales trends</v>
      </c>
      <c r="O58" s="257"/>
    </row>
    <row r="59" spans="1:19" x14ac:dyDescent="0.2">
      <c r="I59" s="255"/>
      <c r="J59" s="256" t="str">
        <f>Badges!C123</f>
        <v>Use music to move people to action</v>
      </c>
      <c r="K59" s="258" t="str">
        <f>IF(Badges!J123="A","A"," ")</f>
        <v xml:space="preserve"> </v>
      </c>
      <c r="M59" s="255"/>
      <c r="N59" s="256" t="str">
        <f>Badges!C217</f>
        <v>Invest some R&amp;D</v>
      </c>
      <c r="O59" s="258" t="str">
        <f>IF(Badges!J217="A","A"," ")</f>
        <v xml:space="preserve"> </v>
      </c>
    </row>
    <row r="60" spans="1:19" x14ac:dyDescent="0.2">
      <c r="I60" s="255"/>
      <c r="J60" s="256" t="str">
        <f>Badges!C124</f>
        <v xml:space="preserve">Ogranize a songfest for younger </v>
      </c>
      <c r="K60" s="258" t="str">
        <f>IF(Badges!J124="A","A"," ")</f>
        <v xml:space="preserve"> </v>
      </c>
      <c r="M60" s="255">
        <v>2</v>
      </c>
      <c r="N60" s="256" t="str">
        <f>Badges!C218</f>
        <v>Reasearch how other companies innovate</v>
      </c>
      <c r="O60" s="257"/>
    </row>
    <row r="61" spans="1:19" ht="12.75" customHeight="1" x14ac:dyDescent="0.2">
      <c r="I61" s="255"/>
      <c r="J61" s="256" t="str">
        <f>Badges!C125</f>
        <v>Bring generations together in song</v>
      </c>
      <c r="K61" s="258" t="str">
        <f>IF(Badges!J125="A","A"," ")</f>
        <v xml:space="preserve"> </v>
      </c>
      <c r="M61" s="255"/>
      <c r="N61" s="256" t="str">
        <f>Badges!C219</f>
        <v>Find at least three other companies</v>
      </c>
      <c r="O61" s="258" t="str">
        <f>IF(Badges!J219="A","A"," ")</f>
        <v xml:space="preserve"> </v>
      </c>
    </row>
    <row r="62" spans="1:19" ht="12.75" customHeight="1" x14ac:dyDescent="0.2">
      <c r="I62" s="255">
        <v>2</v>
      </c>
      <c r="J62" s="256" t="str">
        <f>Badges!C126</f>
        <v>Celebrate World Thinking Day</v>
      </c>
      <c r="K62" s="257"/>
      <c r="M62" s="255">
        <v>3</v>
      </c>
      <c r="N62" s="256" t="str">
        <f>Badges!C218</f>
        <v>Reasearch how other companies innovate</v>
      </c>
      <c r="O62" s="257"/>
    </row>
    <row r="63" spans="1:19" x14ac:dyDescent="0.2">
      <c r="I63" s="255"/>
      <c r="J63" s="256" t="str">
        <f>Badges!C127</f>
        <v>Follow in the steps of female leaders</v>
      </c>
      <c r="K63" s="258" t="str">
        <f>IF(Badges!J127="A","A"," ")</f>
        <v xml:space="preserve"> </v>
      </c>
      <c r="M63" s="255"/>
      <c r="N63" s="256" t="str">
        <f>Badges!C221</f>
        <v>Developing a new product</v>
      </c>
      <c r="O63" s="258" t="str">
        <f>IF(Badges!J221="A","A"," ")</f>
        <v xml:space="preserve"> </v>
      </c>
    </row>
    <row r="64" spans="1:19" x14ac:dyDescent="0.2">
      <c r="I64" s="255"/>
      <c r="J64" s="256" t="str">
        <f>Badges!C128</f>
        <v>Make World Thinking Day cards</v>
      </c>
      <c r="K64" s="258" t="str">
        <f>IF(Badges!J128="A","A"," ")</f>
        <v xml:space="preserve"> </v>
      </c>
      <c r="M64" s="255">
        <v>4</v>
      </c>
      <c r="N64" s="256" t="str">
        <f>Badges!C222</f>
        <v>Expolore possible projects during your cookie sale</v>
      </c>
      <c r="O64" s="257"/>
    </row>
    <row r="65" spans="1:19" x14ac:dyDescent="0.2">
      <c r="I65" s="255"/>
      <c r="J65" s="256" t="str">
        <f>Badges!C129</f>
        <v>Earn their Word Thinking Day award</v>
      </c>
      <c r="K65" s="258" t="str">
        <f>IF(Badges!J129="A","A"," ")</f>
        <v xml:space="preserve"> </v>
      </c>
      <c r="M65" s="255"/>
      <c r="N65" s="256" t="str">
        <f>Badges!C223</f>
        <v>If you're considering serveral</v>
      </c>
      <c r="O65" s="258" t="str">
        <f>IF(Badges!J223="A","A"," ")</f>
        <v xml:space="preserve"> </v>
      </c>
    </row>
    <row r="66" spans="1:19" x14ac:dyDescent="0.2">
      <c r="M66" s="255">
        <v>5</v>
      </c>
      <c r="N66" s="256" t="str">
        <f>Badges!C220</f>
        <v>Find out how companies use R&amp;D to improve their products</v>
      </c>
      <c r="O66" s="257"/>
    </row>
    <row r="67" spans="1:19" x14ac:dyDescent="0.2">
      <c r="M67" s="255"/>
      <c r="N67" s="256" t="str">
        <f>Badges!C225</f>
        <v xml:space="preserve">R&amp;D can be more </v>
      </c>
      <c r="O67" s="258" t="str">
        <f>IF(Badges!J225="A","A"," ")</f>
        <v xml:space="preserve"> </v>
      </c>
    </row>
    <row r="70" spans="1:19" x14ac:dyDescent="0.2">
      <c r="F70" s="262"/>
      <c r="J70" s="262"/>
    </row>
    <row r="71" spans="1:19" x14ac:dyDescent="0.2">
      <c r="E71" s="292"/>
      <c r="F71" s="271"/>
      <c r="G71" s="356"/>
      <c r="H71" s="262"/>
      <c r="I71" s="292"/>
      <c r="J71" s="271"/>
      <c r="K71" s="356"/>
      <c r="L71" s="262"/>
      <c r="M71" s="262"/>
    </row>
    <row r="72" spans="1:19" x14ac:dyDescent="0.2">
      <c r="A72" s="505" t="s">
        <v>139</v>
      </c>
      <c r="B72" s="506"/>
      <c r="C72" s="507"/>
      <c r="E72" s="502" t="s">
        <v>59</v>
      </c>
      <c r="F72" s="502"/>
      <c r="G72" s="502"/>
      <c r="H72" s="262"/>
      <c r="I72" s="518" t="s">
        <v>139</v>
      </c>
      <c r="J72" s="518"/>
      <c r="K72" s="518"/>
      <c r="L72" s="262"/>
      <c r="M72" s="515" t="s">
        <v>139</v>
      </c>
      <c r="N72" s="516"/>
      <c r="O72" s="517"/>
      <c r="Q72" s="515" t="s">
        <v>139</v>
      </c>
      <c r="R72" s="516"/>
      <c r="S72" s="517"/>
    </row>
    <row r="73" spans="1:19" x14ac:dyDescent="0.2">
      <c r="A73" s="503" t="str">
        <f>'Council Own'!B6</f>
        <v>&lt;&lt;List Badge Here&gt;&gt;</v>
      </c>
      <c r="B73" s="504"/>
      <c r="C73" s="260" t="str">
        <f>IF('Council Own'!J28="C","C",IF('Council Own'!J28="P","P",""))</f>
        <v/>
      </c>
      <c r="E73" s="511" t="str">
        <f>'Fun Patches'!C5</f>
        <v>&lt;LIST PATCH HERE&gt;</v>
      </c>
      <c r="F73" s="512"/>
      <c r="G73" s="258" t="str">
        <f>IF('Fun Patches'!J5="A","A"," ")</f>
        <v xml:space="preserve"> </v>
      </c>
      <c r="H73" s="262"/>
      <c r="I73" s="266" t="str">
        <f>'Council Own'!B6</f>
        <v>&lt;&lt;List Badge Here&gt;&gt;</v>
      </c>
      <c r="J73" s="266"/>
      <c r="K73" s="266"/>
      <c r="L73" s="262"/>
      <c r="M73" s="266" t="str">
        <f>'Council Own'!B54</f>
        <v>&lt;&lt;List Badge Here&gt;&gt;</v>
      </c>
      <c r="N73" s="266"/>
      <c r="O73" s="266"/>
      <c r="Q73" s="266" t="str">
        <f>'Council Own'!B102</f>
        <v>&lt;&lt;List Badge Here&gt;&gt;</v>
      </c>
      <c r="R73" s="266"/>
      <c r="S73" s="266"/>
    </row>
    <row r="74" spans="1:19" x14ac:dyDescent="0.2">
      <c r="A74" s="503" t="str">
        <f>'Council Own'!B30</f>
        <v>&lt;&lt;List Badge Here&gt;&gt;</v>
      </c>
      <c r="B74" s="504"/>
      <c r="C74" s="260" t="str">
        <f>IF('Council Own'!J52="C","C",IF('Council Own'!J52="P","P",""))</f>
        <v/>
      </c>
      <c r="E74" s="489" t="str">
        <f>'Fun Patches'!C6</f>
        <v>&lt;LIST PATCH HERE&gt;</v>
      </c>
      <c r="F74" s="490"/>
      <c r="G74" s="265" t="str">
        <f>IF('Fun Patches'!J6="A","A"," ")</f>
        <v xml:space="preserve"> </v>
      </c>
      <c r="H74" s="262"/>
      <c r="I74" s="255">
        <v>1</v>
      </c>
      <c r="J74" s="359" t="str">
        <f>'Council Own'!C7</f>
        <v>&lt;List Requirement Here&gt;</v>
      </c>
      <c r="K74" s="265" t="str">
        <f>IF('Council Own'!J7="A","A"," ")</f>
        <v xml:space="preserve"> </v>
      </c>
      <c r="L74" s="262"/>
      <c r="M74" s="255">
        <v>1</v>
      </c>
      <c r="N74" s="359" t="str">
        <f>'Council Own'!C55</f>
        <v>&lt;List Requirement Here&gt;</v>
      </c>
      <c r="O74" s="265" t="str">
        <f>IF('Council Own'!J55="A","A"," ")</f>
        <v xml:space="preserve"> </v>
      </c>
      <c r="Q74" s="255">
        <v>1</v>
      </c>
      <c r="R74" s="359" t="str">
        <f>'Council Own'!C103</f>
        <v>&lt;List Requirement Here&gt;</v>
      </c>
      <c r="S74" s="265" t="str">
        <f>IF('Council Own'!J103="A","A"," ")</f>
        <v xml:space="preserve"> </v>
      </c>
    </row>
    <row r="75" spans="1:19" x14ac:dyDescent="0.2">
      <c r="A75" s="503" t="str">
        <f>'Council Own'!B54</f>
        <v>&lt;&lt;List Badge Here&gt;&gt;</v>
      </c>
      <c r="B75" s="504"/>
      <c r="C75" s="260" t="str">
        <f>IF('Council Own'!J76="C","C",IF('Council Own'!J76="P","P",""))</f>
        <v/>
      </c>
      <c r="E75" s="489" t="str">
        <f>'Fun Patches'!C7</f>
        <v>&lt;LIST PATCH HERE&gt;</v>
      </c>
      <c r="F75" s="490"/>
      <c r="G75" s="265" t="str">
        <f>IF('Fun Patches'!J7="A","A"," ")</f>
        <v xml:space="preserve"> </v>
      </c>
      <c r="H75" s="262"/>
      <c r="I75" s="255"/>
      <c r="J75" s="359" t="str">
        <f>'Council Own'!C8</f>
        <v>&lt;List Requirement Here&gt;</v>
      </c>
      <c r="K75" s="265" t="str">
        <f>IF('Council Own'!J8="A","A"," ")</f>
        <v xml:space="preserve"> </v>
      </c>
      <c r="L75" s="262"/>
      <c r="M75" s="255"/>
      <c r="N75" s="359" t="str">
        <f>'Council Own'!C56</f>
        <v>&lt;List Requirement Here&gt;</v>
      </c>
      <c r="O75" s="265" t="str">
        <f>IF('Council Own'!J56="A","A"," ")</f>
        <v xml:space="preserve"> </v>
      </c>
      <c r="Q75" s="255"/>
      <c r="R75" s="359" t="str">
        <f>'Council Own'!C104</f>
        <v>&lt;List Requirement Here&gt;</v>
      </c>
      <c r="S75" s="265" t="str">
        <f>IF('Council Own'!J104="A","A"," ")</f>
        <v xml:space="preserve"> </v>
      </c>
    </row>
    <row r="76" spans="1:19" x14ac:dyDescent="0.2">
      <c r="A76" s="503" t="str">
        <f>'Council Own'!B78</f>
        <v>&lt;&lt;List Badge Here&gt;&gt;</v>
      </c>
      <c r="B76" s="504"/>
      <c r="C76" s="260" t="str">
        <f>IF('Council Own'!J100="C","C",IF('Council Own'!J100="P","P",""))</f>
        <v/>
      </c>
      <c r="E76" s="489" t="str">
        <f>'Fun Patches'!C8</f>
        <v>&lt;LIST PATCH HERE&gt;</v>
      </c>
      <c r="F76" s="490"/>
      <c r="G76" s="265" t="str">
        <f>IF('Fun Patches'!J8="A","A"," ")</f>
        <v xml:space="preserve"> </v>
      </c>
      <c r="H76" s="262"/>
      <c r="I76" s="255"/>
      <c r="J76" s="359" t="str">
        <f>'Council Own'!C9</f>
        <v>&lt;List Requirement Here&gt;</v>
      </c>
      <c r="K76" s="265" t="str">
        <f>IF('Council Own'!J9="A","A"," ")</f>
        <v xml:space="preserve"> </v>
      </c>
      <c r="L76" s="262"/>
      <c r="M76" s="255"/>
      <c r="N76" s="359" t="str">
        <f>'Council Own'!C57</f>
        <v>&lt;List Requirement Here&gt;</v>
      </c>
      <c r="O76" s="265" t="str">
        <f>IF('Council Own'!J57="A","A"," ")</f>
        <v xml:space="preserve"> </v>
      </c>
      <c r="Q76" s="255"/>
      <c r="R76" s="359" t="str">
        <f>'Council Own'!C105</f>
        <v>&lt;List Requirement Here&gt;</v>
      </c>
      <c r="S76" s="265" t="str">
        <f>IF('Council Own'!J105="A","A"," ")</f>
        <v xml:space="preserve"> </v>
      </c>
    </row>
    <row r="77" spans="1:19" x14ac:dyDescent="0.2">
      <c r="A77" s="503" t="str">
        <f>'Council Own'!B102</f>
        <v>&lt;&lt;List Badge Here&gt;&gt;</v>
      </c>
      <c r="B77" s="504"/>
      <c r="C77" s="260" t="str">
        <f>IF('Council Own'!J124="C","C",IF('Council Own'!J124="P","P",""))</f>
        <v/>
      </c>
      <c r="E77" s="489" t="str">
        <f>'Fun Patches'!C9</f>
        <v>&lt;LIST PATCH HERE&gt;</v>
      </c>
      <c r="F77" s="490"/>
      <c r="G77" s="265" t="str">
        <f>IF('Fun Patches'!J9="A","A"," ")</f>
        <v xml:space="preserve"> </v>
      </c>
      <c r="H77" s="262"/>
      <c r="I77" s="255"/>
      <c r="J77" s="359" t="str">
        <f>'Council Own'!C10</f>
        <v>&lt;List Requirement Here&gt;</v>
      </c>
      <c r="K77" s="265" t="str">
        <f>IF('Council Own'!J10="A","A"," ")</f>
        <v xml:space="preserve"> </v>
      </c>
      <c r="L77" s="262"/>
      <c r="M77" s="255"/>
      <c r="N77" s="359" t="str">
        <f>'Council Own'!C58</f>
        <v>&lt;List Requirement Here&gt;</v>
      </c>
      <c r="O77" s="265" t="str">
        <f>IF('Council Own'!J58="A","A"," ")</f>
        <v xml:space="preserve"> </v>
      </c>
      <c r="Q77" s="255"/>
      <c r="R77" s="359" t="str">
        <f>'Council Own'!C106</f>
        <v>&lt;List Requirement Here&gt;</v>
      </c>
      <c r="S77" s="265" t="str">
        <f>IF('Council Own'!J106="A","A"," ")</f>
        <v xml:space="preserve"> </v>
      </c>
    </row>
    <row r="78" spans="1:19" x14ac:dyDescent="0.2">
      <c r="A78" s="503" t="str">
        <f>'Council Own'!B126</f>
        <v>&lt;&lt;List Badge Here&gt;&gt;</v>
      </c>
      <c r="B78" s="504"/>
      <c r="C78" s="260" t="str">
        <f>IF('Council Own'!J148="C","C",IF('Council Own'!J148="P","P",""))</f>
        <v/>
      </c>
      <c r="E78" s="489" t="str">
        <f>'Fun Patches'!C10</f>
        <v>&lt;LIST PATCH HERE&gt;</v>
      </c>
      <c r="F78" s="490"/>
      <c r="G78" s="265" t="str">
        <f>IF('Fun Patches'!J10="A","A"," ")</f>
        <v xml:space="preserve"> </v>
      </c>
      <c r="I78" s="255">
        <v>2</v>
      </c>
      <c r="J78" s="359" t="str">
        <f>'Council Own'!C11</f>
        <v>&lt;List Requirement Here&gt;</v>
      </c>
      <c r="K78" s="265" t="str">
        <f>IF('Council Own'!J11="A","A"," ")</f>
        <v xml:space="preserve"> </v>
      </c>
      <c r="M78" s="255">
        <v>2</v>
      </c>
      <c r="N78" s="359" t="str">
        <f>'Council Own'!C59</f>
        <v>&lt;List Requirement Here&gt;</v>
      </c>
      <c r="O78" s="265" t="str">
        <f>IF('Council Own'!J59="A","A"," ")</f>
        <v xml:space="preserve"> </v>
      </c>
      <c r="Q78" s="255">
        <v>2</v>
      </c>
      <c r="R78" s="359" t="str">
        <f>'Council Own'!C107</f>
        <v>&lt;List Requirement Here&gt;</v>
      </c>
      <c r="S78" s="265" t="str">
        <f>IF('Council Own'!J107="A","A"," ")</f>
        <v xml:space="preserve"> </v>
      </c>
    </row>
    <row r="79" spans="1:19" x14ac:dyDescent="0.2">
      <c r="E79" s="489" t="str">
        <f>'Fun Patches'!C11</f>
        <v>&lt;LIST PATCH HERE&gt;</v>
      </c>
      <c r="F79" s="490"/>
      <c r="G79" s="265" t="str">
        <f>IF('Fun Patches'!J11="A","A"," ")</f>
        <v xml:space="preserve"> </v>
      </c>
      <c r="I79" s="255"/>
      <c r="J79" s="359" t="str">
        <f>'Council Own'!C12</f>
        <v>&lt;List Requirement Here&gt;</v>
      </c>
      <c r="K79" s="265" t="str">
        <f>IF('Council Own'!J12="A","A"," ")</f>
        <v xml:space="preserve"> </v>
      </c>
      <c r="M79" s="255"/>
      <c r="N79" s="359" t="str">
        <f>'Council Own'!C60</f>
        <v>&lt;List Requirement Here&gt;</v>
      </c>
      <c r="O79" s="265" t="str">
        <f>IF('Council Own'!J60="A","A"," ")</f>
        <v xml:space="preserve"> </v>
      </c>
      <c r="Q79" s="255"/>
      <c r="R79" s="359" t="str">
        <f>'Council Own'!C108</f>
        <v>&lt;List Requirement Here&gt;</v>
      </c>
      <c r="S79" s="265" t="str">
        <f>IF('Council Own'!J108="A","A"," ")</f>
        <v xml:space="preserve"> </v>
      </c>
    </row>
    <row r="80" spans="1:19" x14ac:dyDescent="0.2">
      <c r="E80" s="489" t="str">
        <f>'Fun Patches'!C12</f>
        <v>&lt;LIST PATCH HERE&gt;</v>
      </c>
      <c r="F80" s="490"/>
      <c r="G80" s="265" t="str">
        <f>IF('Fun Patches'!J12="A","A"," ")</f>
        <v xml:space="preserve"> </v>
      </c>
      <c r="I80" s="255"/>
      <c r="J80" s="359" t="str">
        <f>'Council Own'!C13</f>
        <v>&lt;List Requirement Here&gt;</v>
      </c>
      <c r="K80" s="265" t="str">
        <f>IF('Council Own'!J13="A","A"," ")</f>
        <v xml:space="preserve"> </v>
      </c>
      <c r="M80" s="255"/>
      <c r="N80" s="359" t="str">
        <f>'Council Own'!C61</f>
        <v>&lt;List Requirement Here&gt;</v>
      </c>
      <c r="O80" s="265" t="str">
        <f>IF('Council Own'!J61="A","A"," ")</f>
        <v xml:space="preserve"> </v>
      </c>
      <c r="Q80" s="255"/>
      <c r="R80" s="359" t="str">
        <f>'Council Own'!C109</f>
        <v>&lt;List Requirement Here&gt;</v>
      </c>
      <c r="S80" s="265" t="str">
        <f>IF('Council Own'!J109="A","A"," ")</f>
        <v xml:space="preserve"> </v>
      </c>
    </row>
    <row r="81" spans="1:22" x14ac:dyDescent="0.2">
      <c r="E81" s="489" t="str">
        <f>'Fun Patches'!C13</f>
        <v>&lt;LIST PATCH HERE&gt;</v>
      </c>
      <c r="F81" s="490"/>
      <c r="G81" s="265" t="str">
        <f>IF('Fun Patches'!J13="A","A"," ")</f>
        <v xml:space="preserve"> </v>
      </c>
      <c r="I81" s="255"/>
      <c r="J81" s="359" t="str">
        <f>'Council Own'!C14</f>
        <v>&lt;List Requirement Here&gt;</v>
      </c>
      <c r="K81" s="265" t="str">
        <f>IF('Council Own'!J14="A","A"," ")</f>
        <v xml:space="preserve"> </v>
      </c>
      <c r="M81" s="255"/>
      <c r="N81" s="359" t="str">
        <f>'Council Own'!C62</f>
        <v>&lt;List Requirement Here&gt;</v>
      </c>
      <c r="O81" s="265" t="str">
        <f>IF('Council Own'!J62="A","A"," ")</f>
        <v xml:space="preserve"> </v>
      </c>
      <c r="Q81" s="255"/>
      <c r="R81" s="359" t="str">
        <f>'Council Own'!C110</f>
        <v>&lt;List Requirement Here&gt;</v>
      </c>
      <c r="S81" s="265" t="str">
        <f>IF('Council Own'!J110="A","A"," ")</f>
        <v xml:space="preserve"> </v>
      </c>
    </row>
    <row r="82" spans="1:22" x14ac:dyDescent="0.2">
      <c r="E82" s="489" t="str">
        <f>'Fun Patches'!C14</f>
        <v>&lt;LIST PATCH HERE&gt;</v>
      </c>
      <c r="F82" s="490"/>
      <c r="G82" s="265" t="str">
        <f>IF('Fun Patches'!J14="A","A"," ")</f>
        <v xml:space="preserve"> </v>
      </c>
      <c r="I82" s="255">
        <v>3</v>
      </c>
      <c r="J82" s="359" t="str">
        <f>'Council Own'!C15</f>
        <v>&lt;List Requirement Here&gt;</v>
      </c>
      <c r="K82" s="265" t="str">
        <f>IF('Council Own'!J15="A","A"," ")</f>
        <v xml:space="preserve"> </v>
      </c>
      <c r="M82" s="255">
        <v>3</v>
      </c>
      <c r="N82" s="359" t="str">
        <f>'Council Own'!C63</f>
        <v>&lt;List Requirement Here&gt;</v>
      </c>
      <c r="O82" s="265" t="str">
        <f>IF('Council Own'!J63="A","A"," ")</f>
        <v xml:space="preserve"> </v>
      </c>
      <c r="Q82" s="255">
        <v>3</v>
      </c>
      <c r="R82" s="359" t="str">
        <f>'Council Own'!C111</f>
        <v>&lt;List Requirement Here&gt;</v>
      </c>
      <c r="S82" s="265" t="str">
        <f>IF('Council Own'!J111="A","A"," ")</f>
        <v xml:space="preserve"> </v>
      </c>
    </row>
    <row r="83" spans="1:22" x14ac:dyDescent="0.2">
      <c r="E83" s="489" t="str">
        <f>'Fun Patches'!C15</f>
        <v>&lt;LIST PATCH HERE&gt;</v>
      </c>
      <c r="F83" s="490"/>
      <c r="G83" s="265" t="str">
        <f>IF('Fun Patches'!J15="A","A"," ")</f>
        <v xml:space="preserve"> </v>
      </c>
      <c r="I83" s="255"/>
      <c r="J83" s="359" t="str">
        <f>'Council Own'!C16</f>
        <v>&lt;List Requirement Here&gt;</v>
      </c>
      <c r="K83" s="265" t="str">
        <f>IF('Council Own'!J16="A","A"," ")</f>
        <v xml:space="preserve"> </v>
      </c>
      <c r="M83" s="255"/>
      <c r="N83" s="359" t="str">
        <f>'Council Own'!C64</f>
        <v>&lt;List Requirement Here&gt;</v>
      </c>
      <c r="O83" s="265" t="str">
        <f>IF('Council Own'!J64="A","A"," ")</f>
        <v xml:space="preserve"> </v>
      </c>
      <c r="Q83" s="255"/>
      <c r="R83" s="359" t="str">
        <f>'Council Own'!C112</f>
        <v>&lt;List Requirement Here&gt;</v>
      </c>
      <c r="S83" s="265" t="str">
        <f>IF('Council Own'!J112="A","A"," ")</f>
        <v xml:space="preserve"> </v>
      </c>
    </row>
    <row r="84" spans="1:22" x14ac:dyDescent="0.2">
      <c r="E84" s="489" t="str">
        <f>'Fun Patches'!C16</f>
        <v>&lt;LIST PATCH HERE&gt;</v>
      </c>
      <c r="F84" s="490"/>
      <c r="G84" s="265" t="str">
        <f>IF('Fun Patches'!J16="A","A"," ")</f>
        <v xml:space="preserve"> </v>
      </c>
      <c r="I84" s="255"/>
      <c r="J84" s="359" t="str">
        <f>'Council Own'!C17</f>
        <v>&lt;List Requirement Here&gt;</v>
      </c>
      <c r="K84" s="265" t="str">
        <f>IF('Council Own'!J17="A","A"," ")</f>
        <v xml:space="preserve"> </v>
      </c>
      <c r="M84" s="255"/>
      <c r="N84" s="359" t="str">
        <f>'Council Own'!C65</f>
        <v>&lt;List Requirement Here&gt;</v>
      </c>
      <c r="O84" s="265" t="str">
        <f>IF('Council Own'!J65="A","A"," ")</f>
        <v xml:space="preserve"> </v>
      </c>
      <c r="Q84" s="255"/>
      <c r="R84" s="359" t="str">
        <f>'Council Own'!C113</f>
        <v>&lt;List Requirement Here&gt;</v>
      </c>
      <c r="S84" s="265" t="str">
        <f>IF('Council Own'!J113="A","A"," ")</f>
        <v xml:space="preserve"> </v>
      </c>
    </row>
    <row r="85" spans="1:22" x14ac:dyDescent="0.2">
      <c r="E85" s="489" t="str">
        <f>'Fun Patches'!C17</f>
        <v>&lt;LIST PATCH HERE&gt;</v>
      </c>
      <c r="F85" s="490"/>
      <c r="G85" s="258" t="str">
        <f>IF('Fun Patches'!J17="A","A"," ")</f>
        <v xml:space="preserve"> </v>
      </c>
      <c r="I85" s="255"/>
      <c r="J85" s="359" t="str">
        <f>'Council Own'!C18</f>
        <v>&lt;List Requirement Here&gt;</v>
      </c>
      <c r="K85" s="265" t="str">
        <f>IF('Council Own'!J18="A","A"," ")</f>
        <v xml:space="preserve"> </v>
      </c>
      <c r="M85" s="255"/>
      <c r="N85" s="359" t="str">
        <f>'Council Own'!C66</f>
        <v>&lt;List Requirement Here&gt;</v>
      </c>
      <c r="O85" s="265" t="str">
        <f>IF('Council Own'!J66="A","A"," ")</f>
        <v xml:space="preserve"> </v>
      </c>
      <c r="Q85" s="255"/>
      <c r="R85" s="359" t="str">
        <f>'Council Own'!C114</f>
        <v>&lt;List Requirement Here&gt;</v>
      </c>
      <c r="S85" s="265" t="str">
        <f>IF('Council Own'!J114="A","A"," ")</f>
        <v xml:space="preserve"> </v>
      </c>
    </row>
    <row r="86" spans="1:22" x14ac:dyDescent="0.2">
      <c r="A86" s="250"/>
      <c r="B86" s="251"/>
      <c r="C86" s="252"/>
      <c r="E86" s="489" t="str">
        <f>'Fun Patches'!C18</f>
        <v>&lt;LIST PATCH HERE&gt;</v>
      </c>
      <c r="F86" s="490"/>
      <c r="G86" s="265" t="str">
        <f>IF('Fun Patches'!J18="A","A"," ")</f>
        <v xml:space="preserve"> </v>
      </c>
      <c r="I86" s="255">
        <v>4</v>
      </c>
      <c r="J86" s="359" t="str">
        <f>'Council Own'!C19</f>
        <v>&lt;List Requirement Here&gt;</v>
      </c>
      <c r="K86" s="265" t="str">
        <f>IF('Council Own'!J19="A","A"," ")</f>
        <v xml:space="preserve"> </v>
      </c>
      <c r="M86" s="255">
        <v>4</v>
      </c>
      <c r="N86" s="359" t="str">
        <f>'Council Own'!C67</f>
        <v>&lt;List Requirement Here&gt;</v>
      </c>
      <c r="O86" s="265" t="str">
        <f>IF('Council Own'!J67="A","A"," ")</f>
        <v xml:space="preserve"> </v>
      </c>
      <c r="Q86" s="255">
        <v>4</v>
      </c>
      <c r="R86" s="359" t="str">
        <f>'Council Own'!C115</f>
        <v>&lt;List Requirement Here&gt;</v>
      </c>
      <c r="S86" s="265" t="str">
        <f>IF('Council Own'!J115="A","A"," ")</f>
        <v xml:space="preserve"> </v>
      </c>
    </row>
    <row r="87" spans="1:22" x14ac:dyDescent="0.2">
      <c r="E87" s="489" t="str">
        <f>'Fun Patches'!C19</f>
        <v>&lt;LIST PATCH HERE&gt;</v>
      </c>
      <c r="F87" s="490"/>
      <c r="G87" s="265" t="str">
        <f>IF('Fun Patches'!J19="A","A"," ")</f>
        <v xml:space="preserve"> </v>
      </c>
      <c r="I87" s="255"/>
      <c r="J87" s="359" t="str">
        <f>'Council Own'!C20</f>
        <v>&lt;List Requirement Here&gt;</v>
      </c>
      <c r="K87" s="265" t="str">
        <f>IF('Council Own'!J20="A","A"," ")</f>
        <v xml:space="preserve"> </v>
      </c>
      <c r="M87" s="255"/>
      <c r="N87" s="359" t="str">
        <f>'Council Own'!C68</f>
        <v>&lt;List Requirement Here&gt;</v>
      </c>
      <c r="O87" s="265" t="str">
        <f>IF('Council Own'!J68="A","A"," ")</f>
        <v xml:space="preserve"> </v>
      </c>
      <c r="Q87" s="255"/>
      <c r="R87" s="359" t="str">
        <f>'Council Own'!C116</f>
        <v>&lt;List Requirement Here&gt;</v>
      </c>
      <c r="S87" s="265" t="str">
        <f>IF('Council Own'!J116="A","A"," ")</f>
        <v xml:space="preserve"> </v>
      </c>
    </row>
    <row r="88" spans="1:22" x14ac:dyDescent="0.2">
      <c r="E88" s="489" t="str">
        <f>'Fun Patches'!C20</f>
        <v>&lt;LIST PATCH HERE&gt;</v>
      </c>
      <c r="F88" s="490"/>
      <c r="G88" s="265" t="str">
        <f>IF('Fun Patches'!J20="A","A"," ")</f>
        <v xml:space="preserve"> </v>
      </c>
      <c r="I88" s="255"/>
      <c r="J88" s="359" t="str">
        <f>'Council Own'!C21</f>
        <v>&lt;List Requirement Here&gt;</v>
      </c>
      <c r="K88" s="265" t="str">
        <f>IF('Council Own'!J21="A","A"," ")</f>
        <v xml:space="preserve"> </v>
      </c>
      <c r="M88" s="255"/>
      <c r="N88" s="359" t="str">
        <f>'Council Own'!C69</f>
        <v>&lt;List Requirement Here&gt;</v>
      </c>
      <c r="O88" s="265" t="str">
        <f>IF('Council Own'!J69="A","A"," ")</f>
        <v xml:space="preserve"> </v>
      </c>
      <c r="Q88" s="255"/>
      <c r="R88" s="359" t="str">
        <f>'Council Own'!C117</f>
        <v>&lt;List Requirement Here&gt;</v>
      </c>
      <c r="S88" s="265" t="str">
        <f>IF('Council Own'!J117="A","A"," ")</f>
        <v xml:space="preserve"> </v>
      </c>
    </row>
    <row r="89" spans="1:22" x14ac:dyDescent="0.2">
      <c r="E89" s="489" t="str">
        <f>'Fun Patches'!C21</f>
        <v>&lt;LIST PATCH HERE&gt;</v>
      </c>
      <c r="F89" s="490"/>
      <c r="G89" s="265" t="str">
        <f>IF('Fun Patches'!J21="A","A"," ")</f>
        <v xml:space="preserve"> </v>
      </c>
      <c r="I89" s="255"/>
      <c r="J89" s="359" t="str">
        <f>'Council Own'!C22</f>
        <v>&lt;List Requirement Here&gt;</v>
      </c>
      <c r="K89" s="265" t="str">
        <f>IF('Council Own'!J22="A","A"," ")</f>
        <v xml:space="preserve"> </v>
      </c>
      <c r="M89" s="255"/>
      <c r="N89" s="359" t="str">
        <f>'Council Own'!C70</f>
        <v>&lt;List Requirement Here&gt;</v>
      </c>
      <c r="O89" s="265" t="str">
        <f>IF('Council Own'!J70="A","A"," ")</f>
        <v xml:space="preserve"> </v>
      </c>
      <c r="Q89" s="255"/>
      <c r="R89" s="359" t="str">
        <f>'Council Own'!C118</f>
        <v>&lt;List Requirement Here&gt;</v>
      </c>
      <c r="S89" s="265" t="str">
        <f>IF('Council Own'!J118="A","A"," ")</f>
        <v xml:space="preserve"> </v>
      </c>
    </row>
    <row r="90" spans="1:22" x14ac:dyDescent="0.2">
      <c r="E90" s="489" t="str">
        <f>'Fun Patches'!C22</f>
        <v>&lt;LIST PATCH HERE&gt;</v>
      </c>
      <c r="F90" s="490"/>
      <c r="G90" s="265" t="str">
        <f>IF('Fun Patches'!J22="A","A"," ")</f>
        <v xml:space="preserve"> </v>
      </c>
      <c r="I90" s="255">
        <v>5</v>
      </c>
      <c r="J90" s="359" t="str">
        <f>'Council Own'!C23</f>
        <v>&lt;List Requirement Here&gt;</v>
      </c>
      <c r="K90" s="265" t="str">
        <f>IF('Council Own'!J23="A","A"," ")</f>
        <v xml:space="preserve"> </v>
      </c>
      <c r="M90" s="255">
        <v>5</v>
      </c>
      <c r="N90" s="359" t="str">
        <f>'Council Own'!C71</f>
        <v>&lt;List Requirement Here&gt;</v>
      </c>
      <c r="O90" s="265" t="str">
        <f>IF('Council Own'!J71="A","A"," ")</f>
        <v xml:space="preserve"> </v>
      </c>
      <c r="Q90" s="255">
        <v>5</v>
      </c>
      <c r="R90" s="359" t="str">
        <f>'Council Own'!C119</f>
        <v>&lt;List Requirement Here&gt;</v>
      </c>
      <c r="S90" s="265" t="str">
        <f>IF('Council Own'!J119="A","A"," ")</f>
        <v xml:space="preserve"> </v>
      </c>
    </row>
    <row r="91" spans="1:22" x14ac:dyDescent="0.2">
      <c r="E91" s="489" t="str">
        <f>'Fun Patches'!C23</f>
        <v>&lt;LIST PATCH HERE&gt;</v>
      </c>
      <c r="F91" s="490"/>
      <c r="G91" s="265" t="str">
        <f>IF('Fun Patches'!J23="A","A"," ")</f>
        <v xml:space="preserve"> </v>
      </c>
      <c r="I91" s="255"/>
      <c r="J91" s="359" t="str">
        <f>'Council Own'!C24</f>
        <v>&lt;List Requirement Here&gt;</v>
      </c>
      <c r="K91" s="265" t="str">
        <f>IF('Council Own'!J24="A","A"," ")</f>
        <v xml:space="preserve"> </v>
      </c>
      <c r="M91" s="255"/>
      <c r="N91" s="359" t="str">
        <f>'Council Own'!C72</f>
        <v>&lt;List Requirement Here&gt;</v>
      </c>
      <c r="O91" s="265" t="str">
        <f>IF('Council Own'!J72="A","A"," ")</f>
        <v xml:space="preserve"> </v>
      </c>
      <c r="Q91" s="255"/>
      <c r="R91" s="359" t="str">
        <f>'Council Own'!C120</f>
        <v>&lt;List Requirement Here&gt;</v>
      </c>
      <c r="S91" s="265" t="str">
        <f>IF('Council Own'!J120="A","A"," ")</f>
        <v xml:space="preserve"> </v>
      </c>
    </row>
    <row r="92" spans="1:22" x14ac:dyDescent="0.2">
      <c r="E92" s="489" t="str">
        <f>'Fun Patches'!C24</f>
        <v>&lt;LIST PATCH HERE&gt;</v>
      </c>
      <c r="F92" s="490"/>
      <c r="G92" s="265" t="str">
        <f>IF('Fun Patches'!J24="A","A"," ")</f>
        <v xml:space="preserve"> </v>
      </c>
      <c r="I92" s="255"/>
      <c r="J92" s="359" t="str">
        <f>'Council Own'!C25</f>
        <v>&lt;List Requirement Here&gt;</v>
      </c>
      <c r="K92" s="265" t="str">
        <f>IF('Council Own'!J25="A","A"," ")</f>
        <v xml:space="preserve"> </v>
      </c>
      <c r="M92" s="255"/>
      <c r="N92" s="359" t="str">
        <f>'Council Own'!C73</f>
        <v>&lt;List Requirement Here&gt;</v>
      </c>
      <c r="O92" s="265" t="str">
        <f>IF('Council Own'!J73="A","A"," ")</f>
        <v xml:space="preserve"> </v>
      </c>
      <c r="Q92" s="255"/>
      <c r="R92" s="359" t="str">
        <f>'Council Own'!C121</f>
        <v>&lt;List Requirement Here&gt;</v>
      </c>
      <c r="S92" s="265" t="str">
        <f>IF('Council Own'!J121="A","A"," ")</f>
        <v xml:space="preserve"> </v>
      </c>
    </row>
    <row r="93" spans="1:22" x14ac:dyDescent="0.2">
      <c r="E93" s="489" t="str">
        <f>'Fun Patches'!C25</f>
        <v>&lt;LIST PATCH HERE&gt;</v>
      </c>
      <c r="F93" s="490"/>
      <c r="G93" s="265" t="str">
        <f>IF('Fun Patches'!J25="A","A"," ")</f>
        <v xml:space="preserve"> </v>
      </c>
      <c r="I93" s="255"/>
      <c r="J93" s="359" t="str">
        <f>'Council Own'!C26</f>
        <v>&lt;List Requirement Here&gt;</v>
      </c>
      <c r="K93" s="265" t="str">
        <f>IF('Council Own'!J26="A","A"," ")</f>
        <v xml:space="preserve"> </v>
      </c>
      <c r="M93" s="255"/>
      <c r="N93" s="359" t="str">
        <f>'Council Own'!C74</f>
        <v>&lt;List Requirement Here&gt;</v>
      </c>
      <c r="O93" s="265" t="str">
        <f>IF('Council Own'!J68="A","A"," ")</f>
        <v xml:space="preserve"> </v>
      </c>
      <c r="Q93" s="255"/>
      <c r="R93" s="359" t="str">
        <f>'Council Own'!C122</f>
        <v>&lt;List Requirement Here&gt;</v>
      </c>
      <c r="S93" s="265" t="str">
        <f>IF('Council Own'!J122="A","A"," ")</f>
        <v xml:space="preserve"> </v>
      </c>
    </row>
    <row r="94" spans="1:22" x14ac:dyDescent="0.2">
      <c r="E94" s="489" t="str">
        <f>'Fun Patches'!C26</f>
        <v>&lt;LIST PATCH HERE&gt;</v>
      </c>
      <c r="F94" s="490"/>
      <c r="G94" s="265" t="str">
        <f>IF('Fun Patches'!J26="A","A"," ")</f>
        <v xml:space="preserve"> </v>
      </c>
      <c r="I94" s="266" t="str">
        <f>'Council Own'!B30</f>
        <v>&lt;&lt;List Badge Here&gt;&gt;</v>
      </c>
      <c r="J94" s="266"/>
      <c r="K94" s="266"/>
      <c r="M94" s="266" t="str">
        <f>'Council Own'!B78</f>
        <v>&lt;&lt;List Badge Here&gt;&gt;</v>
      </c>
      <c r="N94" s="266"/>
      <c r="O94" s="266"/>
      <c r="Q94" s="266" t="str">
        <f>'Council Own'!B126</f>
        <v>&lt;&lt;List Badge Here&gt;&gt;</v>
      </c>
      <c r="R94" s="266"/>
      <c r="S94" s="266"/>
    </row>
    <row r="95" spans="1:22" x14ac:dyDescent="0.2">
      <c r="E95" s="489" t="str">
        <f>'Fun Patches'!C27</f>
        <v>&lt;LIST PATCH HERE&gt;</v>
      </c>
      <c r="F95" s="490"/>
      <c r="G95" s="265" t="str">
        <f>IF('Fun Patches'!J27="A","A"," ")</f>
        <v xml:space="preserve"> </v>
      </c>
      <c r="I95" s="255">
        <v>1</v>
      </c>
      <c r="J95" s="359" t="str">
        <f>'Council Own'!C31</f>
        <v>&lt;List Requirement Here&gt;</v>
      </c>
      <c r="K95" s="265" t="str">
        <f>IF('Council Own'!J31="A","A"," ")</f>
        <v xml:space="preserve"> </v>
      </c>
      <c r="M95" s="255">
        <v>1</v>
      </c>
      <c r="N95" s="359" t="str">
        <f>'Council Own'!C79</f>
        <v>&lt;List Requirement Here&gt;</v>
      </c>
      <c r="O95" s="265" t="str">
        <f>IF('Council Own'!J79="A","A"," ")</f>
        <v xml:space="preserve"> </v>
      </c>
      <c r="Q95" s="255">
        <v>1</v>
      </c>
      <c r="R95" s="359" t="str">
        <f>'Council Own'!C127</f>
        <v>&lt;List Requirement Here&gt;</v>
      </c>
      <c r="S95" s="265" t="str">
        <f>IF('Council Own'!J127="A","A"," ")</f>
        <v xml:space="preserve"> </v>
      </c>
    </row>
    <row r="96" spans="1:22" x14ac:dyDescent="0.2">
      <c r="E96" s="489" t="str">
        <f>'Fun Patches'!C28</f>
        <v>&lt;LIST PATCH HERE&gt;</v>
      </c>
      <c r="F96" s="490"/>
      <c r="G96" s="265" t="str">
        <f>IF('Fun Patches'!J28="A","A"," ")</f>
        <v xml:space="preserve"> </v>
      </c>
      <c r="I96" s="255"/>
      <c r="J96" s="359" t="str">
        <f>'Council Own'!C32</f>
        <v>&lt;List Requirement Here&gt;</v>
      </c>
      <c r="K96" s="265" t="str">
        <f>IF('Council Own'!J32="A","A"," ")</f>
        <v xml:space="preserve"> </v>
      </c>
      <c r="M96" s="255"/>
      <c r="N96" s="359" t="str">
        <f>'Council Own'!C80</f>
        <v>&lt;List Requirement Here&gt;</v>
      </c>
      <c r="O96" s="265" t="str">
        <f>IF('Council Own'!J80="A","A"," ")</f>
        <v xml:space="preserve"> </v>
      </c>
      <c r="Q96" s="255"/>
      <c r="R96" s="359" t="str">
        <f>'Council Own'!C128</f>
        <v>&lt;List Requirement Here&gt;</v>
      </c>
      <c r="S96" s="265" t="str">
        <f>IF('Council Own'!J128="A","A"," ")</f>
        <v xml:space="preserve"> </v>
      </c>
      <c r="U96" s="253"/>
      <c r="V96" s="253"/>
    </row>
    <row r="97" spans="1:23" x14ac:dyDescent="0.2">
      <c r="E97" s="489" t="str">
        <f>'Fun Patches'!C29</f>
        <v>&lt;LIST PATCH HERE&gt;</v>
      </c>
      <c r="F97" s="490"/>
      <c r="G97" s="265" t="str">
        <f>IF('Fun Patches'!J29="A","A"," ")</f>
        <v xml:space="preserve"> </v>
      </c>
      <c r="I97" s="255"/>
      <c r="J97" s="359" t="str">
        <f>'Council Own'!C33</f>
        <v>&lt;List Requirement Here&gt;</v>
      </c>
      <c r="K97" s="265" t="str">
        <f>IF('Council Own'!J33="A","A"," ")</f>
        <v xml:space="preserve"> </v>
      </c>
      <c r="M97" s="255"/>
      <c r="N97" s="359" t="str">
        <f>'Council Own'!C81</f>
        <v>&lt;List Requirement Here&gt;</v>
      </c>
      <c r="O97" s="265" t="str">
        <f>IF('Council Own'!J81="A","A"," ")</f>
        <v xml:space="preserve"> </v>
      </c>
      <c r="Q97" s="255"/>
      <c r="R97" s="359" t="str">
        <f>'Council Own'!C129</f>
        <v>&lt;List Requirement Here&gt;</v>
      </c>
      <c r="S97" s="265" t="str">
        <f>IF('Council Own'!J129="A","A"," ")</f>
        <v xml:space="preserve"> </v>
      </c>
      <c r="U97" s="253"/>
      <c r="V97" s="253"/>
    </row>
    <row r="98" spans="1:23" x14ac:dyDescent="0.2">
      <c r="A98" s="502" t="s">
        <v>78</v>
      </c>
      <c r="B98" s="502"/>
      <c r="C98" s="502"/>
      <c r="E98" s="489" t="str">
        <f>'Fun Patches'!C30</f>
        <v>&lt;LIST PATCH HERE&gt;</v>
      </c>
      <c r="F98" s="490"/>
      <c r="G98" s="265" t="str">
        <f>IF('Fun Patches'!J30="A","A"," ")</f>
        <v xml:space="preserve"> </v>
      </c>
      <c r="I98" s="255"/>
      <c r="J98" s="359" t="str">
        <f>'Council Own'!C34</f>
        <v>&lt;List Requirement Here&gt;</v>
      </c>
      <c r="K98" s="265" t="str">
        <f>IF('Council Own'!J34="A","A"," ")</f>
        <v xml:space="preserve"> </v>
      </c>
      <c r="M98" s="255"/>
      <c r="N98" s="359" t="str">
        <f>'Council Own'!C82</f>
        <v>&lt;List Requirement Here&gt;</v>
      </c>
      <c r="O98" s="265" t="str">
        <f>IF('Council Own'!J82="A","A"," ")</f>
        <v xml:space="preserve"> </v>
      </c>
      <c r="Q98" s="255"/>
      <c r="R98" s="359" t="str">
        <f>'Council Own'!C130</f>
        <v>&lt;List Requirement Here&gt;</v>
      </c>
      <c r="S98" s="265" t="str">
        <f>IF('Council Own'!J130="A","A"," ")</f>
        <v xml:space="preserve"> </v>
      </c>
      <c r="U98" s="253"/>
      <c r="V98" s="253"/>
    </row>
    <row r="99" spans="1:23" ht="14.25" customHeight="1" x14ac:dyDescent="0.2">
      <c r="A99" s="499" t="s">
        <v>75</v>
      </c>
      <c r="B99" s="500"/>
      <c r="C99" s="501"/>
      <c r="E99" s="489" t="str">
        <f>'Fun Patches'!C31</f>
        <v>&lt;LIST PATCH HERE&gt;</v>
      </c>
      <c r="F99" s="490"/>
      <c r="G99" s="265" t="str">
        <f>IF('Fun Patches'!J31="A","A"," ")</f>
        <v xml:space="preserve"> </v>
      </c>
      <c r="I99" s="255">
        <v>2</v>
      </c>
      <c r="J99" s="359" t="str">
        <f>'Council Own'!C35</f>
        <v>&lt;List Requirement Here&gt;</v>
      </c>
      <c r="K99" s="265" t="str">
        <f>IF('Council Own'!J35="A","A"," ")</f>
        <v xml:space="preserve"> </v>
      </c>
      <c r="M99" s="255">
        <v>2</v>
      </c>
      <c r="N99" s="359" t="str">
        <f>'Council Own'!C83</f>
        <v>&lt;List Requirement Here&gt;</v>
      </c>
      <c r="O99" s="265" t="str">
        <f>IF('Council Own'!J83="A","A"," ")</f>
        <v xml:space="preserve"> </v>
      </c>
      <c r="Q99" s="255">
        <v>2</v>
      </c>
      <c r="R99" s="359" t="str">
        <f>'Council Own'!C131</f>
        <v>&lt;List Requirement Here&gt;</v>
      </c>
      <c r="S99" s="265" t="str">
        <f>IF('Council Own'!J131="A","A"," ")</f>
        <v xml:space="preserve"> </v>
      </c>
      <c r="U99" s="253"/>
      <c r="V99" s="253"/>
    </row>
    <row r="100" spans="1:23" x14ac:dyDescent="0.2">
      <c r="A100" s="499" t="s">
        <v>76</v>
      </c>
      <c r="B100" s="500"/>
      <c r="C100" s="501"/>
      <c r="E100" s="489" t="str">
        <f>'Fun Patches'!C32</f>
        <v>&lt;LIST PATCH HERE&gt;</v>
      </c>
      <c r="F100" s="490"/>
      <c r="G100" s="265" t="str">
        <f>IF('Fun Patches'!J32="A","A"," ")</f>
        <v xml:space="preserve"> </v>
      </c>
      <c r="I100" s="255"/>
      <c r="J100" s="359" t="str">
        <f>'Council Own'!C36</f>
        <v>&lt;List Requirement Here&gt;</v>
      </c>
      <c r="K100" s="265" t="str">
        <f>IF('Council Own'!J36="A","A"," ")</f>
        <v xml:space="preserve"> </v>
      </c>
      <c r="M100" s="255"/>
      <c r="N100" s="359" t="str">
        <f>'Council Own'!C84</f>
        <v>&lt;List Requirement Here&gt;</v>
      </c>
      <c r="O100" s="265" t="str">
        <f>IF('Council Own'!J84="A","A"," ")</f>
        <v xml:space="preserve"> </v>
      </c>
      <c r="Q100" s="255"/>
      <c r="R100" s="359" t="str">
        <f>'Council Own'!C132</f>
        <v>&lt;List Requirement Here&gt;</v>
      </c>
      <c r="S100" s="265" t="str">
        <f>IF('Council Own'!J132="A","A"," ")</f>
        <v xml:space="preserve"> </v>
      </c>
      <c r="U100" s="352"/>
      <c r="V100" s="353"/>
      <c r="W100" s="356"/>
    </row>
    <row r="101" spans="1:23" x14ac:dyDescent="0.2">
      <c r="A101" s="486" t="s">
        <v>77</v>
      </c>
      <c r="B101" s="487"/>
      <c r="C101" s="488"/>
      <c r="E101" s="489" t="str">
        <f>'Fun Patches'!C33</f>
        <v>&lt;LIST PATCH HERE&gt;</v>
      </c>
      <c r="F101" s="490"/>
      <c r="G101" s="265" t="str">
        <f>IF('Fun Patches'!J33="A","A"," ")</f>
        <v xml:space="preserve"> </v>
      </c>
      <c r="I101" s="255"/>
      <c r="J101" s="359" t="str">
        <f>'Council Own'!C37</f>
        <v>&lt;List Requirement Here&gt;</v>
      </c>
      <c r="K101" s="265" t="str">
        <f>IF('Council Own'!J37="A","A"," ")</f>
        <v xml:space="preserve"> </v>
      </c>
      <c r="M101" s="255"/>
      <c r="N101" s="359" t="str">
        <f>'Council Own'!C85</f>
        <v>&lt;List Requirement Here&gt;</v>
      </c>
      <c r="O101" s="265" t="str">
        <f>IF('Council Own'!J85="A","A"," ")</f>
        <v xml:space="preserve"> </v>
      </c>
      <c r="Q101" s="255"/>
      <c r="R101" s="359" t="str">
        <f>'Council Own'!C133</f>
        <v>&lt;List Requirement Here&gt;</v>
      </c>
      <c r="S101" s="265" t="str">
        <f>IF('Council Own'!J133="A","A"," ")</f>
        <v xml:space="preserve"> </v>
      </c>
      <c r="U101" s="253"/>
      <c r="V101" s="253"/>
    </row>
    <row r="102" spans="1:23" x14ac:dyDescent="0.2">
      <c r="E102" s="489" t="str">
        <f>'Fun Patches'!C34</f>
        <v>&lt;LIST PATCH HERE&gt;</v>
      </c>
      <c r="F102" s="490"/>
      <c r="G102" s="265" t="str">
        <f>IF('Fun Patches'!J34="A","A"," ")</f>
        <v xml:space="preserve"> </v>
      </c>
      <c r="I102" s="255"/>
      <c r="J102" s="359" t="str">
        <f>'Council Own'!C38</f>
        <v>&lt;List Requirement Here&gt;</v>
      </c>
      <c r="K102" s="265" t="str">
        <f>IF('Council Own'!J38="A","A"," ")</f>
        <v xml:space="preserve"> </v>
      </c>
      <c r="M102" s="255"/>
      <c r="N102" s="359" t="str">
        <f>'Council Own'!C86</f>
        <v>&lt;List Requirement Here&gt;</v>
      </c>
      <c r="O102" s="265" t="str">
        <f>IF('Council Own'!J86="A","A"," ")</f>
        <v xml:space="preserve"> </v>
      </c>
      <c r="Q102" s="255"/>
      <c r="R102" s="359" t="str">
        <f>'Council Own'!C134</f>
        <v>&lt;List Requirement Here&gt;</v>
      </c>
      <c r="S102" s="265" t="str">
        <f>IF('Council Own'!J134="A","A"," ")</f>
        <v xml:space="preserve"> </v>
      </c>
      <c r="U102" s="253"/>
      <c r="V102" s="253"/>
    </row>
    <row r="103" spans="1:23" x14ac:dyDescent="0.2">
      <c r="E103" s="489" t="str">
        <f>'Fun Patches'!C35</f>
        <v>&lt;LIST PATCH HERE&gt;</v>
      </c>
      <c r="F103" s="490"/>
      <c r="G103" s="265" t="str">
        <f>IF('Fun Patches'!J35="A","A"," ")</f>
        <v xml:space="preserve"> </v>
      </c>
      <c r="I103" s="255">
        <v>3</v>
      </c>
      <c r="J103" s="359" t="str">
        <f>'Council Own'!C39</f>
        <v>&lt;List Requirement Here&gt;</v>
      </c>
      <c r="K103" s="265" t="str">
        <f>IF('Council Own'!J39="A","A"," ")</f>
        <v xml:space="preserve"> </v>
      </c>
      <c r="M103" s="255">
        <v>3</v>
      </c>
      <c r="N103" s="359" t="str">
        <f>'Council Own'!C87</f>
        <v>&lt;List Requirement Here&gt;</v>
      </c>
      <c r="O103" s="265" t="str">
        <f>IF('Council Own'!J87="A","A"," ")</f>
        <v xml:space="preserve"> </v>
      </c>
      <c r="Q103" s="255">
        <v>3</v>
      </c>
      <c r="R103" s="359" t="str">
        <f>'Council Own'!C135</f>
        <v>&lt;List Requirement Here&gt;</v>
      </c>
      <c r="S103" s="265" t="str">
        <f>IF('Council Own'!J135="A","A"," ")</f>
        <v xml:space="preserve"> </v>
      </c>
      <c r="U103" s="253"/>
      <c r="V103" s="253"/>
    </row>
    <row r="104" spans="1:23" x14ac:dyDescent="0.2">
      <c r="E104" s="489" t="str">
        <f>'Fun Patches'!C36</f>
        <v>&lt;LIST PATCH HERE&gt;</v>
      </c>
      <c r="F104" s="490"/>
      <c r="G104" s="265" t="str">
        <f>IF('Fun Patches'!J36="A","A"," ")</f>
        <v xml:space="preserve"> </v>
      </c>
      <c r="I104" s="255"/>
      <c r="J104" s="359" t="str">
        <f>'Council Own'!C40</f>
        <v>&lt;List Requirement Here&gt;</v>
      </c>
      <c r="K104" s="265" t="str">
        <f>IF('Council Own'!J40="A","A"," ")</f>
        <v xml:space="preserve"> </v>
      </c>
      <c r="M104" s="255"/>
      <c r="N104" s="359" t="str">
        <f>'Council Own'!C88</f>
        <v>&lt;List Requirement Here&gt;</v>
      </c>
      <c r="O104" s="265" t="str">
        <f>IF('Council Own'!J88="A","A"," ")</f>
        <v xml:space="preserve"> </v>
      </c>
      <c r="Q104" s="255"/>
      <c r="R104" s="359" t="str">
        <f>'Council Own'!C136</f>
        <v>&lt;List Requirement Here&gt;</v>
      </c>
      <c r="S104" s="265" t="str">
        <f>IF('Council Own'!J136="A","A"," ")</f>
        <v xml:space="preserve"> </v>
      </c>
      <c r="U104" s="253"/>
      <c r="V104" s="253"/>
    </row>
    <row r="105" spans="1:23" x14ac:dyDescent="0.2">
      <c r="E105" s="489" t="str">
        <f>'Fun Patches'!C37</f>
        <v>&lt;LIST PATCH HERE&gt;</v>
      </c>
      <c r="F105" s="490"/>
      <c r="G105" s="265" t="str">
        <f>IF('Fun Patches'!J37="A","A"," ")</f>
        <v xml:space="preserve"> </v>
      </c>
      <c r="I105" s="255"/>
      <c r="J105" s="359" t="str">
        <f>'Council Own'!C41</f>
        <v>&lt;List Requirement Here&gt;</v>
      </c>
      <c r="K105" s="265" t="str">
        <f>IF('Council Own'!J41="A","A"," ")</f>
        <v xml:space="preserve"> </v>
      </c>
      <c r="M105" s="255"/>
      <c r="N105" s="359" t="str">
        <f>'Council Own'!C89</f>
        <v>&lt;List Requirement Here&gt;</v>
      </c>
      <c r="O105" s="265" t="str">
        <f>IF('Council Own'!J89="A","A"," ")</f>
        <v xml:space="preserve"> </v>
      </c>
      <c r="Q105" s="255"/>
      <c r="R105" s="359" t="str">
        <f>'Council Own'!C137</f>
        <v>&lt;List Requirement Here&gt;</v>
      </c>
      <c r="S105" s="265" t="str">
        <f>IF('Council Own'!J137="A","A"," ")</f>
        <v xml:space="preserve"> </v>
      </c>
      <c r="U105" s="253"/>
      <c r="V105" s="253"/>
    </row>
    <row r="106" spans="1:23" x14ac:dyDescent="0.2">
      <c r="E106" s="489" t="str">
        <f>'Fun Patches'!C38</f>
        <v>&lt;LIST PATCH HERE&gt;</v>
      </c>
      <c r="F106" s="490"/>
      <c r="G106" s="265" t="str">
        <f>IF('Fun Patches'!J38="A","A"," ")</f>
        <v xml:space="preserve"> </v>
      </c>
      <c r="I106" s="255"/>
      <c r="J106" s="359" t="str">
        <f>'Council Own'!C42</f>
        <v>&lt;List Requirement Here&gt;</v>
      </c>
      <c r="K106" s="265" t="str">
        <f>IF('Council Own'!J42="A","A"," ")</f>
        <v xml:space="preserve"> </v>
      </c>
      <c r="M106" s="255"/>
      <c r="N106" s="359" t="str">
        <f>'Council Own'!C90</f>
        <v>&lt;List Requirement Here&gt;</v>
      </c>
      <c r="O106" s="265" t="str">
        <f>IF('Council Own'!J90="A","A"," ")</f>
        <v xml:space="preserve"> </v>
      </c>
      <c r="Q106" s="255"/>
      <c r="R106" s="359" t="str">
        <f>'Council Own'!C138</f>
        <v>&lt;List Requirement Here&gt;</v>
      </c>
      <c r="S106" s="265" t="str">
        <f>IF('Council Own'!J138="A","A"," ")</f>
        <v xml:space="preserve"> </v>
      </c>
      <c r="U106" s="253"/>
      <c r="V106" s="253"/>
    </row>
    <row r="107" spans="1:23" x14ac:dyDescent="0.2">
      <c r="E107" s="292"/>
      <c r="F107" s="271"/>
      <c r="G107" s="356"/>
      <c r="I107" s="255">
        <v>4</v>
      </c>
      <c r="J107" s="359" t="str">
        <f>'Council Own'!C43</f>
        <v>&lt;List Requirement Here&gt;</v>
      </c>
      <c r="K107" s="265" t="str">
        <f>IF('Council Own'!J43="A","A"," ")</f>
        <v xml:space="preserve"> </v>
      </c>
      <c r="M107" s="255">
        <v>4</v>
      </c>
      <c r="N107" s="359" t="str">
        <f>'Council Own'!C91</f>
        <v>&lt;List Requirement Here&gt;</v>
      </c>
      <c r="O107" s="265" t="str">
        <f>IF('Council Own'!J91="A","A"," ")</f>
        <v xml:space="preserve"> </v>
      </c>
      <c r="Q107" s="255">
        <v>4</v>
      </c>
      <c r="R107" s="359" t="str">
        <f>'Council Own'!C139</f>
        <v>&lt;List Requirement Here&gt;</v>
      </c>
      <c r="S107" s="265" t="str">
        <f>IF('Council Own'!J139="A","A"," ")</f>
        <v xml:space="preserve"> </v>
      </c>
      <c r="U107" s="253"/>
      <c r="V107" s="253"/>
    </row>
    <row r="108" spans="1:23" x14ac:dyDescent="0.2">
      <c r="I108" s="255"/>
      <c r="J108" s="359" t="str">
        <f>'Council Own'!C44</f>
        <v>&lt;List Requirement Here&gt;</v>
      </c>
      <c r="K108" s="265" t="str">
        <f>IF('Council Own'!J44="A","A"," ")</f>
        <v xml:space="preserve"> </v>
      </c>
      <c r="M108" s="255"/>
      <c r="N108" s="359" t="str">
        <f>'Council Own'!C92</f>
        <v>&lt;List Requirement Here&gt;</v>
      </c>
      <c r="O108" s="265" t="str">
        <f>IF('Council Own'!J92="A","A"," ")</f>
        <v xml:space="preserve"> </v>
      </c>
      <c r="Q108" s="255"/>
      <c r="R108" s="359" t="str">
        <f>'Council Own'!C140</f>
        <v>&lt;List Requirement Here&gt;</v>
      </c>
      <c r="S108" s="265" t="str">
        <f>IF('Council Own'!J140="A","A"," ")</f>
        <v xml:space="preserve"> </v>
      </c>
      <c r="U108" s="253"/>
      <c r="V108" s="253"/>
    </row>
    <row r="109" spans="1:23" x14ac:dyDescent="0.2">
      <c r="I109" s="255"/>
      <c r="J109" s="359" t="str">
        <f>'Council Own'!C45</f>
        <v>&lt;List Requirement Here&gt;</v>
      </c>
      <c r="K109" s="265" t="str">
        <f>IF('Council Own'!J45="A","A"," ")</f>
        <v xml:space="preserve"> </v>
      </c>
      <c r="M109" s="255"/>
      <c r="N109" s="359" t="str">
        <f>'Council Own'!C93</f>
        <v>&lt;List Requirement Here&gt;</v>
      </c>
      <c r="O109" s="265" t="str">
        <f>IF('Council Own'!J93="A","A"," ")</f>
        <v xml:space="preserve"> </v>
      </c>
      <c r="Q109" s="255"/>
      <c r="R109" s="359" t="str">
        <f>'Council Own'!C141</f>
        <v>&lt;List Requirement Here&gt;</v>
      </c>
      <c r="S109" s="265" t="str">
        <f>IF('Council Own'!J141="A","A"," ")</f>
        <v xml:space="preserve"> </v>
      </c>
      <c r="U109" s="253"/>
      <c r="V109" s="253"/>
    </row>
    <row r="110" spans="1:23" x14ac:dyDescent="0.2">
      <c r="I110" s="255"/>
      <c r="J110" s="359" t="str">
        <f>'Council Own'!C46</f>
        <v>&lt;List Requirement Here&gt;</v>
      </c>
      <c r="K110" s="265" t="str">
        <f>IF('Council Own'!J46="A","A"," ")</f>
        <v xml:space="preserve"> </v>
      </c>
      <c r="M110" s="255"/>
      <c r="N110" s="359" t="str">
        <f>'Council Own'!C94</f>
        <v>&lt;List Requirement Here&gt;</v>
      </c>
      <c r="O110" s="265" t="str">
        <f>IF('Council Own'!J94="A","A"," ")</f>
        <v xml:space="preserve"> </v>
      </c>
      <c r="Q110" s="255"/>
      <c r="R110" s="359" t="str">
        <f>'Council Own'!C142</f>
        <v>&lt;List Requirement Here&gt;</v>
      </c>
      <c r="S110" s="265" t="str">
        <f>IF('Council Own'!J142="A","A"," ")</f>
        <v xml:space="preserve"> </v>
      </c>
      <c r="U110" s="253"/>
      <c r="V110" s="253"/>
    </row>
    <row r="111" spans="1:23" x14ac:dyDescent="0.2">
      <c r="I111" s="255">
        <v>5</v>
      </c>
      <c r="J111" s="359" t="str">
        <f>'Council Own'!C47</f>
        <v>&lt;List Requirement Here&gt;</v>
      </c>
      <c r="K111" s="265" t="str">
        <f>IF('Council Own'!J47="A","A"," ")</f>
        <v xml:space="preserve"> </v>
      </c>
      <c r="M111" s="255">
        <v>5</v>
      </c>
      <c r="N111" s="359" t="str">
        <f>'Council Own'!C95</f>
        <v>&lt;List Requirement Here&gt;</v>
      </c>
      <c r="O111" s="265" t="str">
        <f>IF('Council Own'!J95="A","A"," ")</f>
        <v xml:space="preserve"> </v>
      </c>
      <c r="Q111" s="255">
        <v>5</v>
      </c>
      <c r="R111" s="359" t="str">
        <f>'Council Own'!C143</f>
        <v>&lt;List Requirement Here&gt;</v>
      </c>
      <c r="S111" s="265" t="str">
        <f>IF('Council Own'!J143="A","A"," ")</f>
        <v xml:space="preserve"> </v>
      </c>
      <c r="U111" s="353"/>
      <c r="V111" s="353"/>
      <c r="W111" s="356"/>
    </row>
    <row r="112" spans="1:23" x14ac:dyDescent="0.2">
      <c r="I112" s="255"/>
      <c r="J112" s="359" t="str">
        <f>'Council Own'!C48</f>
        <v>&lt;List Requirement Here&gt;</v>
      </c>
      <c r="K112" s="265" t="str">
        <f>IF('Council Own'!J48="A","A"," ")</f>
        <v xml:space="preserve"> </v>
      </c>
      <c r="M112" s="255"/>
      <c r="N112" s="359" t="str">
        <f>'Council Own'!C96</f>
        <v>&lt;List Requirement Here&gt;</v>
      </c>
      <c r="O112" s="265" t="str">
        <f>IF('Council Own'!J96="A","A"," ")</f>
        <v xml:space="preserve"> </v>
      </c>
      <c r="Q112" s="255"/>
      <c r="R112" s="359" t="str">
        <f>'Council Own'!C144</f>
        <v>&lt;List Requirement Here&gt;</v>
      </c>
      <c r="S112" s="265" t="str">
        <f>IF('Council Own'!J144="A","A"," ")</f>
        <v xml:space="preserve"> </v>
      </c>
      <c r="U112" s="253"/>
      <c r="V112" s="253"/>
    </row>
    <row r="113" spans="9:22" x14ac:dyDescent="0.2">
      <c r="I113" s="255"/>
      <c r="J113" s="359" t="str">
        <f>'Council Own'!C49</f>
        <v>&lt;List Requirement Here&gt;</v>
      </c>
      <c r="K113" s="265" t="str">
        <f>IF('Council Own'!J49="A","A"," ")</f>
        <v xml:space="preserve"> </v>
      </c>
      <c r="M113" s="255"/>
      <c r="N113" s="359" t="str">
        <f>'Council Own'!C97</f>
        <v>&lt;List Requirement Here&gt;</v>
      </c>
      <c r="O113" s="265" t="str">
        <f>IF('Council Own'!J97="A","A"," ")</f>
        <v xml:space="preserve"> </v>
      </c>
      <c r="Q113" s="255"/>
      <c r="R113" s="359" t="str">
        <f>'Council Own'!C145</f>
        <v>&lt;List Requirement Here&gt;</v>
      </c>
      <c r="S113" s="265" t="str">
        <f>IF('Council Own'!J145="A","A"," ")</f>
        <v xml:space="preserve"> </v>
      </c>
      <c r="U113" s="253"/>
      <c r="V113" s="253"/>
    </row>
    <row r="114" spans="9:22" x14ac:dyDescent="0.2">
      <c r="I114" s="255"/>
      <c r="J114" s="359" t="str">
        <f>'Council Own'!C50</f>
        <v>&lt;List Requirement Here&gt;</v>
      </c>
      <c r="K114" s="265" t="str">
        <f>IF('Council Own'!J50="A","A"," ")</f>
        <v xml:space="preserve"> </v>
      </c>
      <c r="M114" s="255"/>
      <c r="N114" s="359" t="str">
        <f>'Council Own'!C98</f>
        <v>&lt;List Requirement Here&gt;</v>
      </c>
      <c r="O114" s="265" t="str">
        <f>IF('Council Own'!J98="A","A"," ")</f>
        <v xml:space="preserve"> </v>
      </c>
      <c r="Q114" s="255"/>
      <c r="R114" s="359" t="str">
        <f>'Council Own'!C146</f>
        <v>&lt;List Requirement Here&gt;</v>
      </c>
      <c r="S114" s="265" t="str">
        <f>IF('Council Own'!J146="A","A"," ")</f>
        <v xml:space="preserve"> </v>
      </c>
      <c r="U114" s="253"/>
      <c r="V114" s="253"/>
    </row>
    <row r="115" spans="9:22" x14ac:dyDescent="0.2">
      <c r="I115" s="292"/>
      <c r="J115" s="271"/>
      <c r="K115" s="356"/>
      <c r="U115" s="253"/>
      <c r="V115" s="253"/>
    </row>
    <row r="116" spans="9:22" x14ac:dyDescent="0.2">
      <c r="I116" s="292"/>
      <c r="J116" s="271"/>
      <c r="K116" s="356"/>
      <c r="U116" s="253"/>
      <c r="V116" s="253"/>
    </row>
    <row r="117" spans="9:22" x14ac:dyDescent="0.2">
      <c r="I117" s="292"/>
      <c r="J117" s="271"/>
      <c r="K117" s="356"/>
    </row>
    <row r="118" spans="9:22" x14ac:dyDescent="0.2">
      <c r="I118" s="292"/>
      <c r="J118" s="271"/>
      <c r="K118" s="356"/>
    </row>
    <row r="119" spans="9:22" x14ac:dyDescent="0.2">
      <c r="I119" s="292"/>
      <c r="J119" s="271"/>
      <c r="K119" s="356"/>
    </row>
    <row r="120" spans="9:22" x14ac:dyDescent="0.2">
      <c r="I120" s="292"/>
      <c r="J120" s="271"/>
      <c r="K120" s="356"/>
    </row>
    <row r="121" spans="9:22" x14ac:dyDescent="0.2">
      <c r="J121" s="262"/>
      <c r="K121" s="262"/>
    </row>
    <row r="147" ht="12.75" customHeight="1" x14ac:dyDescent="0.2"/>
    <row r="148" ht="12.75" customHeight="1" x14ac:dyDescent="0.2"/>
    <row r="172" ht="12.75" customHeight="1" x14ac:dyDescent="0.2"/>
    <row r="173" ht="12.75" customHeight="1" x14ac:dyDescent="0.2"/>
  </sheetData>
  <sheetProtection password="9A15" sheet="1" objects="1" scenarios="1" selectLockedCells="1" selectUnlockedCells="1"/>
  <mergeCells count="113">
    <mergeCell ref="E102:F102"/>
    <mergeCell ref="E96:F96"/>
    <mergeCell ref="E97:F97"/>
    <mergeCell ref="A98:C98"/>
    <mergeCell ref="E98:F98"/>
    <mergeCell ref="A99:C99"/>
    <mergeCell ref="E99:F99"/>
    <mergeCell ref="A100:C100"/>
    <mergeCell ref="E100:F100"/>
    <mergeCell ref="A101:C101"/>
    <mergeCell ref="E101:F101"/>
    <mergeCell ref="E87:F87"/>
    <mergeCell ref="E88:F88"/>
    <mergeCell ref="E89:F89"/>
    <mergeCell ref="E90:F90"/>
    <mergeCell ref="E91:F91"/>
    <mergeCell ref="E92:F92"/>
    <mergeCell ref="E93:F93"/>
    <mergeCell ref="E94:F94"/>
    <mergeCell ref="E95:F95"/>
    <mergeCell ref="E78:F78"/>
    <mergeCell ref="E79:F79"/>
    <mergeCell ref="E80:F80"/>
    <mergeCell ref="E81:F81"/>
    <mergeCell ref="E82:F82"/>
    <mergeCell ref="E83:F83"/>
    <mergeCell ref="E84:F84"/>
    <mergeCell ref="E85:F85"/>
    <mergeCell ref="E86:F86"/>
    <mergeCell ref="A26:B26"/>
    <mergeCell ref="A28:C28"/>
    <mergeCell ref="Q28:R28"/>
    <mergeCell ref="B29:C29"/>
    <mergeCell ref="B30:C30"/>
    <mergeCell ref="B34:C34"/>
    <mergeCell ref="Q34:R34"/>
    <mergeCell ref="B35:C35"/>
    <mergeCell ref="B42:C42"/>
    <mergeCell ref="Q42:R42"/>
    <mergeCell ref="A8:B8"/>
    <mergeCell ref="A9:B9"/>
    <mergeCell ref="A11:B11"/>
    <mergeCell ref="A16:B16"/>
    <mergeCell ref="A18:B18"/>
    <mergeCell ref="A19:B19"/>
    <mergeCell ref="A20:B20"/>
    <mergeCell ref="A24:C24"/>
    <mergeCell ref="A25:B25"/>
    <mergeCell ref="Q1:S1"/>
    <mergeCell ref="E2:G2"/>
    <mergeCell ref="Q2:R2"/>
    <mergeCell ref="Q3:R3"/>
    <mergeCell ref="Q4:R4"/>
    <mergeCell ref="Q5:R5"/>
    <mergeCell ref="Q6:R6"/>
    <mergeCell ref="Q7:R7"/>
    <mergeCell ref="Q8:R8"/>
    <mergeCell ref="A3:B3"/>
    <mergeCell ref="A4:C4"/>
    <mergeCell ref="A5:B5"/>
    <mergeCell ref="A6:B6"/>
    <mergeCell ref="A7:B7"/>
    <mergeCell ref="A1:C1"/>
    <mergeCell ref="E1:G1"/>
    <mergeCell ref="I1:K1"/>
    <mergeCell ref="M1:O1"/>
    <mergeCell ref="Q9:R9"/>
    <mergeCell ref="A10:B10"/>
    <mergeCell ref="Q10:R10"/>
    <mergeCell ref="Q11:R11"/>
    <mergeCell ref="Q12:R12"/>
    <mergeCell ref="A13:C13"/>
    <mergeCell ref="Q13:R13"/>
    <mergeCell ref="Q14:R14"/>
    <mergeCell ref="Q15:R15"/>
    <mergeCell ref="A12:B12"/>
    <mergeCell ref="A14:B14"/>
    <mergeCell ref="A15:B15"/>
    <mergeCell ref="Q16:R16"/>
    <mergeCell ref="Q17:R17"/>
    <mergeCell ref="Q18:R18"/>
    <mergeCell ref="Q19:R19"/>
    <mergeCell ref="Q20:R20"/>
    <mergeCell ref="A21:C21"/>
    <mergeCell ref="Q21:R21"/>
    <mergeCell ref="A22:B22"/>
    <mergeCell ref="A23:B23"/>
    <mergeCell ref="E23:G23"/>
    <mergeCell ref="A17:B17"/>
    <mergeCell ref="E103:F103"/>
    <mergeCell ref="E104:F104"/>
    <mergeCell ref="E105:F105"/>
    <mergeCell ref="E106:F106"/>
    <mergeCell ref="B43:C43"/>
    <mergeCell ref="E45:G45"/>
    <mergeCell ref="A49:C49"/>
    <mergeCell ref="Q55:S55"/>
    <mergeCell ref="E72:G72"/>
    <mergeCell ref="I72:K72"/>
    <mergeCell ref="M72:O72"/>
    <mergeCell ref="Q72:S72"/>
    <mergeCell ref="E73:F73"/>
    <mergeCell ref="A72:C72"/>
    <mergeCell ref="A76:B76"/>
    <mergeCell ref="A77:B77"/>
    <mergeCell ref="A78:B78"/>
    <mergeCell ref="A73:B73"/>
    <mergeCell ref="A74:B74"/>
    <mergeCell ref="A75:B75"/>
    <mergeCell ref="E74:F74"/>
    <mergeCell ref="E75:F75"/>
    <mergeCell ref="E76:F76"/>
    <mergeCell ref="E77:F77"/>
  </mergeCells>
  <pageMargins left="0.75" right="0.75" top="0.4" bottom="0.2" header="0.2" footer="0.2"/>
  <pageSetup scale="64" fitToHeight="0" orientation="landscape" horizontalDpi="300" verticalDpi="300" r:id="rId1"/>
  <headerFooter alignWithMargins="0">
    <oddHeader>&amp;C&amp;"Arial,Bold"&amp;12CadetteTrax - &amp;10&amp;D</oddHeader>
  </headerFooter>
  <rowBreaks count="1" manualBreakCount="1">
    <brk id="69" max="18"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3"/>
  <sheetViews>
    <sheetView showGridLines="0" zoomScale="90" zoomScaleNormal="90" workbookViewId="0">
      <selection sqref="A1:XFD1048576"/>
    </sheetView>
  </sheetViews>
  <sheetFormatPr defaultRowHeight="12.75" x14ac:dyDescent="0.2"/>
  <cols>
    <col min="1" max="1" width="2.7109375" style="249" customWidth="1"/>
    <col min="2" max="2" width="30.7109375" style="249" customWidth="1"/>
    <col min="3" max="4" width="2.5703125" style="249" customWidth="1"/>
    <col min="5" max="5" width="2.7109375" style="249" bestFit="1" customWidth="1"/>
    <col min="6" max="6" width="30.28515625" style="249" customWidth="1"/>
    <col min="7" max="7" width="3" style="249" customWidth="1"/>
    <col min="8" max="8" width="3.140625" style="249" customWidth="1"/>
    <col min="9" max="9" width="2" style="249" customWidth="1"/>
    <col min="10" max="10" width="30.28515625" style="249" customWidth="1"/>
    <col min="11" max="11" width="3" style="249" customWidth="1"/>
    <col min="12" max="12" width="3.140625" style="249" customWidth="1"/>
    <col min="13" max="13" width="2" style="249" customWidth="1"/>
    <col min="14" max="14" width="30.28515625" style="249" customWidth="1"/>
    <col min="15" max="16" width="3" style="249" customWidth="1"/>
    <col min="17" max="17" width="2.7109375" style="249" customWidth="1"/>
    <col min="18" max="18" width="30.5703125" style="249" customWidth="1"/>
    <col min="19" max="19" width="2.7109375" style="249" customWidth="1"/>
    <col min="20" max="16384" width="9.140625" style="249"/>
  </cols>
  <sheetData>
    <row r="1" spans="1:21" ht="21" customHeight="1" x14ac:dyDescent="0.35">
      <c r="A1" s="530" t="str">
        <f ca="1">MID(CELL("filename",A1),FIND(IF(ISERROR(FIND("]",CELL("filename",A1))),"$","]"),CELL("filename",A1))+1,256)</f>
        <v>ambassador 8</v>
      </c>
      <c r="B1" s="530"/>
      <c r="C1" s="530"/>
      <c r="D1" s="273"/>
      <c r="E1" s="524" t="s">
        <v>16</v>
      </c>
      <c r="F1" s="524"/>
      <c r="G1" s="524"/>
      <c r="I1" s="524" t="s">
        <v>16</v>
      </c>
      <c r="J1" s="524"/>
      <c r="K1" s="524"/>
      <c r="M1" s="524" t="s">
        <v>16</v>
      </c>
      <c r="N1" s="524"/>
      <c r="O1" s="524"/>
      <c r="Q1" s="524" t="s">
        <v>141</v>
      </c>
      <c r="R1" s="524"/>
      <c r="S1" s="524"/>
      <c r="T1" s="247"/>
      <c r="U1" s="247"/>
    </row>
    <row r="2" spans="1:21" s="253" customFormat="1" ht="13.5" thickBot="1" x14ac:dyDescent="0.25">
      <c r="A2" s="250"/>
      <c r="B2" s="251"/>
      <c r="C2" s="252" t="s">
        <v>17</v>
      </c>
      <c r="D2" s="251"/>
      <c r="E2" s="510" t="str">
        <f>Badges!B6</f>
        <v>Photography</v>
      </c>
      <c r="F2" s="510"/>
      <c r="G2" s="510"/>
      <c r="H2" s="249"/>
      <c r="I2" s="255">
        <v>3</v>
      </c>
      <c r="J2" s="256" t="str">
        <f>Badges!C61</f>
        <v>Dig into national or state public policy</v>
      </c>
      <c r="K2" s="257"/>
      <c r="L2" s="249"/>
      <c r="M2" s="255">
        <v>3</v>
      </c>
      <c r="N2" s="256" t="str">
        <f>Badges!C130</f>
        <v>Share sisterhood around the world</v>
      </c>
      <c r="O2" s="257"/>
      <c r="P2" s="249"/>
      <c r="Q2" s="511" t="str">
        <f>'Age-Level'!B5</f>
        <v>Gold Torch Award</v>
      </c>
      <c r="R2" s="512"/>
      <c r="S2" s="259" t="str">
        <f>IF('Age-Level'!K8="C","C",IF('Age-Level'!K8="P","P",""))</f>
        <v/>
      </c>
      <c r="T2" s="247"/>
      <c r="U2" s="247"/>
    </row>
    <row r="3" spans="1:21" x14ac:dyDescent="0.2">
      <c r="A3" s="528" t="s">
        <v>138</v>
      </c>
      <c r="B3" s="529"/>
      <c r="C3" s="254">
        <f>INT(COUNTIF(C5:C12,"C"))+INT(COUNTIF(C14:C26,"C"))</f>
        <v>0</v>
      </c>
      <c r="E3" s="255">
        <v>1</v>
      </c>
      <c r="F3" s="256" t="str">
        <f>Badges!C7</f>
        <v>Expore the power of photography</v>
      </c>
      <c r="G3" s="257"/>
      <c r="I3" s="255"/>
      <c r="J3" s="256" t="str">
        <f>Badges!C62</f>
        <v>Track your issue</v>
      </c>
      <c r="K3" s="258" t="str">
        <f>IF(Badges!K62="A","A"," ")</f>
        <v xml:space="preserve"> </v>
      </c>
      <c r="M3" s="255"/>
      <c r="N3" s="256" t="str">
        <f>Badges!C131</f>
        <v>Explore an issue affecting girls and</v>
      </c>
      <c r="O3" s="258" t="str">
        <f>IF(Badges!K131="A","A"," ")</f>
        <v xml:space="preserve"> </v>
      </c>
      <c r="Q3" s="489" t="str">
        <f>'Age-Level'!B9</f>
        <v>Ambassador Community Service bar</v>
      </c>
      <c r="R3" s="490"/>
      <c r="S3" s="259" t="str">
        <f>IF('Age-Level'!K9="C","C",IF('Age-Level'!K9="P","P",""))</f>
        <v/>
      </c>
      <c r="T3" s="247"/>
      <c r="U3" s="247"/>
    </row>
    <row r="4" spans="1:21" x14ac:dyDescent="0.2">
      <c r="A4" s="518" t="str">
        <f>Summary!A3</f>
        <v>Legacy</v>
      </c>
      <c r="B4" s="518"/>
      <c r="C4" s="518"/>
      <c r="E4" s="255"/>
      <c r="F4" s="256" t="str">
        <f>Badges!C8</f>
        <v>Go to a photography exhibit</v>
      </c>
      <c r="G4" s="258" t="str">
        <f>IF(Badges!K8="A","A"," ")</f>
        <v xml:space="preserve"> </v>
      </c>
      <c r="I4" s="255"/>
      <c r="J4" s="256" t="str">
        <f>Badges!C63</f>
        <v>Talk to an interest gorup that promotes</v>
      </c>
      <c r="K4" s="258" t="str">
        <f>IF(Badges!K63="A","A"," ")</f>
        <v xml:space="preserve"> </v>
      </c>
      <c r="M4" s="255"/>
      <c r="N4" s="256" t="str">
        <f>Badges!C132</f>
        <v>Organize an event on women and STEM</v>
      </c>
      <c r="O4" s="258" t="str">
        <f>IF(Badges!K132="A","A"," ")</f>
        <v xml:space="preserve"> </v>
      </c>
      <c r="Q4" s="489" t="str">
        <f>'Age-Level'!B12</f>
        <v>Ambassador Service to Girl Scouting bar</v>
      </c>
      <c r="R4" s="490"/>
      <c r="S4" s="259" t="str">
        <f>IF('Age-Level'!K10="C","C",IF('Age-Level'!K10="P","P",""))</f>
        <v/>
      </c>
      <c r="T4" s="247"/>
      <c r="U4" s="247"/>
    </row>
    <row r="5" spans="1:21" ht="12.75" customHeight="1" x14ac:dyDescent="0.2">
      <c r="A5" s="519" t="str">
        <f>Summary!A4</f>
        <v>Photography</v>
      </c>
      <c r="B5" s="520"/>
      <c r="C5" s="260" t="str">
        <f>IF(Badges!K28="C","C",IF(Badges!K28="P","P",""))</f>
        <v/>
      </c>
      <c r="E5" s="255"/>
      <c r="F5" s="256" t="str">
        <f>Badges!C9</f>
        <v>Create a photography timeline.</v>
      </c>
      <c r="G5" s="258" t="str">
        <f>IF(Badges!K9="A","A"," ")</f>
        <v xml:space="preserve"> </v>
      </c>
      <c r="I5" s="255"/>
      <c r="J5" s="256" t="str">
        <f>Badges!C64</f>
        <v>Compare three different states' positions</v>
      </c>
      <c r="K5" s="258" t="str">
        <f>IF(Badges!K64="A","A"," ")</f>
        <v xml:space="preserve"> </v>
      </c>
      <c r="M5" s="255"/>
      <c r="N5" s="256" t="str">
        <f>Badges!C133</f>
        <v>Interview a global citizen</v>
      </c>
      <c r="O5" s="258" t="str">
        <f>IF(Badges!K133="A","A"," ")</f>
        <v xml:space="preserve"> </v>
      </c>
      <c r="Q5" s="489" t="str">
        <f>'Age-Level'!B15</f>
        <v>Ambassador Volunteer in Training</v>
      </c>
      <c r="R5" s="490"/>
      <c r="S5" s="259" t="str">
        <f>IF('Age-Level'!K19="C","C",IF('Age-Level'!K19="P","P",""))</f>
        <v/>
      </c>
      <c r="T5" s="247"/>
      <c r="U5" s="247"/>
    </row>
    <row r="6" spans="1:21" ht="12.75" customHeight="1" x14ac:dyDescent="0.2">
      <c r="A6" s="508" t="str">
        <f>Summary!A5</f>
        <v>Coaching</v>
      </c>
      <c r="B6" s="509"/>
      <c r="C6" s="260" t="str">
        <f>IF(Badges!K51="C","C",IF(Badges!K51="P","P",""))</f>
        <v/>
      </c>
      <c r="E6" s="255"/>
      <c r="F6" s="256" t="str">
        <f>Badges!C10</f>
        <v>Make sticky-note comics</v>
      </c>
      <c r="G6" s="258" t="str">
        <f>IF(Badges!K10="A","A"," ")</f>
        <v xml:space="preserve"> </v>
      </c>
      <c r="I6" s="255">
        <v>4</v>
      </c>
      <c r="J6" s="256" t="str">
        <f>Badges!C65</f>
        <v>Explore local or community policy</v>
      </c>
      <c r="K6" s="257"/>
      <c r="M6" s="255">
        <v>4</v>
      </c>
      <c r="N6" s="256" t="str">
        <f>Badges!C134</f>
        <v>Leave your wolrd better than you found it</v>
      </c>
      <c r="O6" s="257"/>
      <c r="Q6" s="489" t="str">
        <f>'Age-Level'!B20</f>
        <v>Journey Summit Pin</v>
      </c>
      <c r="R6" s="490"/>
      <c r="S6" s="259" t="str">
        <f>IF('Age-Level'!K21="C","C",IF('Age-Level'!K21="P","P",""))</f>
        <v/>
      </c>
      <c r="T6" s="247"/>
      <c r="U6" s="247"/>
    </row>
    <row r="7" spans="1:21" x14ac:dyDescent="0.2">
      <c r="A7" s="508" t="str">
        <f>Summary!A6</f>
        <v>Public Policy</v>
      </c>
      <c r="B7" s="509"/>
      <c r="C7" s="260" t="str">
        <f>IF(Badges!K74="C","C",IF(Badges!K74="P","P",""))</f>
        <v/>
      </c>
      <c r="E7" s="255">
        <v>2</v>
      </c>
      <c r="F7" s="256" t="str">
        <f>Badges!C11</f>
        <v>Focus on composition</v>
      </c>
      <c r="G7" s="257"/>
      <c r="I7" s="255"/>
      <c r="J7" s="256" t="str">
        <f>Badges!C66</f>
        <v>Attend a meeting</v>
      </c>
      <c r="K7" s="258" t="str">
        <f>IF(Badges!K66="A","A"," ")</f>
        <v xml:space="preserve"> </v>
      </c>
      <c r="M7" s="255"/>
      <c r="N7" s="256" t="str">
        <f>Badges!C135</f>
        <v xml:space="preserve">Find ideas to use your leaderhship </v>
      </c>
      <c r="O7" s="258" t="str">
        <f>IF(Badges!K135="A","A"," ")</f>
        <v xml:space="preserve"> </v>
      </c>
      <c r="Q7" s="489" t="str">
        <f>'Age-Level'!C23</f>
        <v>Cookie Rally (Year 1)</v>
      </c>
      <c r="R7" s="490"/>
      <c r="S7" s="265" t="str">
        <f>IF('Age-Level'!K23="A","A"," ")</f>
        <v xml:space="preserve"> </v>
      </c>
    </row>
    <row r="8" spans="1:21" x14ac:dyDescent="0.2">
      <c r="A8" s="508" t="str">
        <f>Summary!A7</f>
        <v>Dinner Party</v>
      </c>
      <c r="B8" s="509"/>
      <c r="C8" s="260" t="str">
        <f>IF(Badges!K97="C","C",IF(Badges!K97="P","P",""))</f>
        <v/>
      </c>
      <c r="E8" s="255"/>
      <c r="F8" s="256" t="str">
        <f>Badges!C12</f>
        <v>Capture a day in the life</v>
      </c>
      <c r="G8" s="258" t="str">
        <f>IF(Badges!K12="A","A"," ")</f>
        <v xml:space="preserve"> </v>
      </c>
      <c r="I8" s="255"/>
      <c r="J8" s="256" t="str">
        <f>Badges!C67</f>
        <v>Compare different local positions</v>
      </c>
      <c r="K8" s="258" t="str">
        <f>IF(Badges!K67="A","A"," ")</f>
        <v xml:space="preserve"> </v>
      </c>
      <c r="M8" s="255"/>
      <c r="N8" s="256" t="str">
        <f>Badges!C136</f>
        <v>Gather ideas to work for a healthy</v>
      </c>
      <c r="O8" s="258" t="str">
        <f>IF(Badges!K136="A","A"," ")</f>
        <v xml:space="preserve"> </v>
      </c>
      <c r="Q8" s="489" t="str">
        <f>'Age-Level'!C24</f>
        <v>Cookie Sales (Year 1)</v>
      </c>
      <c r="R8" s="490"/>
      <c r="S8" s="265" t="str">
        <f>IF('Age-Level'!K24="A","A"," ")</f>
        <v xml:space="preserve"> </v>
      </c>
    </row>
    <row r="9" spans="1:21" x14ac:dyDescent="0.2">
      <c r="A9" s="508" t="str">
        <f>Summary!A8</f>
        <v>Ambassador First Aid</v>
      </c>
      <c r="B9" s="509"/>
      <c r="C9" s="260" t="str">
        <f>IF(Badges!K120="C","C",IF(Badges!K120="P","P",""))</f>
        <v/>
      </c>
      <c r="E9" s="255"/>
      <c r="F9" s="256" t="str">
        <f>Badges!C13</f>
        <v>Photograph weather patterns</v>
      </c>
      <c r="G9" s="258" t="str">
        <f>IF(Badges!K13="A","A"," ")</f>
        <v xml:space="preserve"> </v>
      </c>
      <c r="I9" s="255"/>
      <c r="J9" s="256" t="str">
        <f>Badges!C68</f>
        <v>Visit your local legislator's office</v>
      </c>
      <c r="K9" s="258" t="str">
        <f>IF(Badges!K68="A","A"," ")</f>
        <v xml:space="preserve"> </v>
      </c>
      <c r="M9" s="255"/>
      <c r="N9" s="256" t="str">
        <f>Badges!C137</f>
        <v>Brainstorm idea for social change</v>
      </c>
      <c r="O9" s="258" t="str">
        <f>IF(Badges!K137="A","A"," ")</f>
        <v xml:space="preserve"> </v>
      </c>
      <c r="Q9" s="489" t="str">
        <f>'Age-Level'!C25</f>
        <v>Cookie Pin (Year 1)</v>
      </c>
      <c r="R9" s="490"/>
      <c r="S9" s="265" t="str">
        <f>IF('Age-Level'!K25="A","A"," ")</f>
        <v xml:space="preserve"> </v>
      </c>
    </row>
    <row r="10" spans="1:21" x14ac:dyDescent="0.2">
      <c r="A10" s="508" t="str">
        <f>Summary!A9</f>
        <v>Ambassador Girl Scout Way</v>
      </c>
      <c r="B10" s="509"/>
      <c r="C10" s="261" t="str">
        <f>IF(Badges!K143="C","C",IF(Badges!K143="P","P",""))</f>
        <v/>
      </c>
      <c r="E10" s="255"/>
      <c r="F10" s="256" t="str">
        <f>Badges!C14</f>
        <v>Take 5 photos form a different</v>
      </c>
      <c r="G10" s="258" t="str">
        <f>IF(Badges!K14="A","A"," ")</f>
        <v xml:space="preserve"> </v>
      </c>
      <c r="I10" s="255">
        <v>5</v>
      </c>
      <c r="J10" s="256" t="str">
        <f>Badges!C69</f>
        <v>See public policy creation in action</v>
      </c>
      <c r="K10" s="257"/>
      <c r="M10" s="255">
        <v>5</v>
      </c>
      <c r="N10" s="256" t="str">
        <f>Badges!C138</f>
        <v>Enjoy Girl Scout traditions!</v>
      </c>
      <c r="O10" s="257"/>
      <c r="Q10" s="489" t="str">
        <f>'Age-Level'!C26</f>
        <v>Cookie Rally (Year 2)</v>
      </c>
      <c r="R10" s="490"/>
      <c r="S10" s="265" t="str">
        <f>IF('Age-Level'!K26="A","A"," ")</f>
        <v xml:space="preserve"> </v>
      </c>
    </row>
    <row r="11" spans="1:21" x14ac:dyDescent="0.2">
      <c r="A11" s="527" t="str">
        <f>Summary!A10</f>
        <v>Water</v>
      </c>
      <c r="B11" s="509"/>
      <c r="C11" s="260" t="str">
        <f>IF(Badges!K166="C","C",IF(Badges!K166="P","P",""))</f>
        <v/>
      </c>
      <c r="E11" s="255">
        <v>3</v>
      </c>
      <c r="F11" s="256" t="str">
        <f>Badges!C15</f>
        <v>Focus on light</v>
      </c>
      <c r="G11" s="257"/>
      <c r="I11" s="255"/>
      <c r="J11" s="256" t="str">
        <f>Badges!C70</f>
        <v>Shadow a policy-maker</v>
      </c>
      <c r="K11" s="258" t="str">
        <f>IF(Badges!K70="A","A"," ")</f>
        <v xml:space="preserve"> </v>
      </c>
      <c r="M11" s="255"/>
      <c r="N11" s="256" t="str">
        <f>Badges!C139</f>
        <v>Pass down a tradition</v>
      </c>
      <c r="O11" s="258" t="str">
        <f>IF(Badges!K139="A","A"," ")</f>
        <v xml:space="preserve"> </v>
      </c>
      <c r="Q11" s="489" t="str">
        <f>'Age-Level'!C27</f>
        <v>Cookie Sales (Year 2)</v>
      </c>
      <c r="R11" s="490"/>
      <c r="S11" s="265" t="str">
        <f>IF('Age-Level'!K27="A","A"," ")</f>
        <v xml:space="preserve"> </v>
      </c>
    </row>
    <row r="12" spans="1:21" x14ac:dyDescent="0.2">
      <c r="A12" s="525"/>
      <c r="B12" s="525"/>
      <c r="C12" s="351"/>
      <c r="E12" s="255"/>
      <c r="F12" s="256" t="str">
        <f>Badges!C16</f>
        <v>Invite friends to a shoot day</v>
      </c>
      <c r="G12" s="258" t="str">
        <f>IF(Badges!K16="A","A"," ")</f>
        <v xml:space="preserve"> </v>
      </c>
      <c r="I12" s="255"/>
      <c r="J12" s="256" t="str">
        <f>Badges!C71</f>
        <v>Volunteer at an office</v>
      </c>
      <c r="K12" s="258" t="str">
        <f>IF(Badges!K71="A","A"," ")</f>
        <v xml:space="preserve"> </v>
      </c>
      <c r="M12" s="255"/>
      <c r="N12" s="256" t="str">
        <f>Badges!C140</f>
        <v>Start a Girl Scout tradition of your own</v>
      </c>
      <c r="O12" s="258" t="str">
        <f>IF(Badges!K140="A","A"," ")</f>
        <v xml:space="preserve"> </v>
      </c>
      <c r="Q12" s="489" t="str">
        <f>'Age-Level'!C28</f>
        <v>Cookie Pin (Year 2)</v>
      </c>
      <c r="R12" s="490"/>
      <c r="S12" s="265" t="str">
        <f>IF('Age-Level'!K28="A","A"," ")</f>
        <v xml:space="preserve"> </v>
      </c>
    </row>
    <row r="13" spans="1:21" x14ac:dyDescent="0.2">
      <c r="A13" s="518" t="str">
        <f>Summary!A3</f>
        <v>Legacy</v>
      </c>
      <c r="B13" s="518"/>
      <c r="C13" s="518"/>
      <c r="E13" s="255"/>
      <c r="F13" s="256" t="str">
        <f>Badges!C17</f>
        <v>Capture the same person or object</v>
      </c>
      <c r="G13" s="258" t="str">
        <f>IF(Badges!K17="A","A"," ")</f>
        <v xml:space="preserve"> </v>
      </c>
      <c r="I13" s="255"/>
      <c r="J13" s="256" t="str">
        <f>Badges!C72</f>
        <v>Interview a policy-maker</v>
      </c>
      <c r="K13" s="258" t="str">
        <f>IF(Badges!K72="A","A"," ")</f>
        <v xml:space="preserve"> </v>
      </c>
      <c r="M13" s="255"/>
      <c r="N13" s="256" t="str">
        <f>Badges!C141</f>
        <v>Share the Girl Scout way by example</v>
      </c>
      <c r="O13" s="258" t="str">
        <f>IF(Badges!K141="A","A"," ")</f>
        <v xml:space="preserve"> </v>
      </c>
      <c r="Q13" s="489" t="str">
        <f>'Age-Level'!C30</f>
        <v>Fall Sales (Year 1)</v>
      </c>
      <c r="R13" s="490"/>
      <c r="S13" s="260" t="str">
        <f>IF('Age-Level'!K30="A","A","")</f>
        <v/>
      </c>
    </row>
    <row r="14" spans="1:21" x14ac:dyDescent="0.2">
      <c r="A14" s="519" t="str">
        <f>Summary!A4</f>
        <v>Photography</v>
      </c>
      <c r="B14" s="520"/>
      <c r="C14" s="259" t="str">
        <f>IF(Badges!K28="C","C",IF(Badges!K28="P","P",""))</f>
        <v/>
      </c>
      <c r="E14" s="255"/>
      <c r="F14" s="256" t="str">
        <f>Badges!C18</f>
        <v>Grow your image</v>
      </c>
      <c r="G14" s="258" t="str">
        <f>IF(Badges!K18="A","A"," ")</f>
        <v xml:space="preserve"> </v>
      </c>
      <c r="I14" s="354" t="str">
        <f>Badges!B75</f>
        <v>Dinner Party</v>
      </c>
      <c r="J14" s="355"/>
      <c r="K14" s="355"/>
      <c r="M14" s="354" t="str">
        <f>Badges!B144</f>
        <v>Water</v>
      </c>
      <c r="N14" s="355"/>
      <c r="O14" s="355"/>
      <c r="Q14" s="489" t="str">
        <f>'Age-Level'!C31</f>
        <v>Fall Sales (Year 2)</v>
      </c>
      <c r="R14" s="490"/>
      <c r="S14" s="260" t="str">
        <f>IF('Age-Level'!K31="A","A","")</f>
        <v/>
      </c>
    </row>
    <row r="15" spans="1:21" x14ac:dyDescent="0.2">
      <c r="A15" s="508" t="str">
        <f>Summary!A5</f>
        <v>Coaching</v>
      </c>
      <c r="B15" s="509"/>
      <c r="C15" s="260" t="str">
        <f>IF(Badges!K51="C","C",IF(Badges!K51="P","P",""))</f>
        <v/>
      </c>
      <c r="E15" s="255">
        <v>4</v>
      </c>
      <c r="F15" s="256" t="str">
        <f>Badges!C19</f>
        <v>Focus on motion</v>
      </c>
      <c r="G15" s="257"/>
      <c r="I15" s="255">
        <v>1</v>
      </c>
      <c r="J15" s="256" t="str">
        <f>Badges!C76</f>
        <v>Create your menu</v>
      </c>
      <c r="K15" s="257"/>
      <c r="M15" s="255">
        <v>1</v>
      </c>
      <c r="N15" s="256" t="str">
        <f>Badges!C145</f>
        <v>Have fun reflecting on your relationship with water</v>
      </c>
      <c r="O15" s="257"/>
      <c r="Q15" s="489" t="str">
        <f>'Age-Level'!C33</f>
        <v>Thinking Day (Year 1)</v>
      </c>
      <c r="R15" s="490"/>
      <c r="S15" s="260" t="str">
        <f>IF('Age-Level'!K33="A","A","")</f>
        <v/>
      </c>
    </row>
    <row r="16" spans="1:21" x14ac:dyDescent="0.2">
      <c r="A16" s="508" t="str">
        <f>Summary!A6</f>
        <v>Public Policy</v>
      </c>
      <c r="B16" s="509"/>
      <c r="C16" s="260" t="str">
        <f>IF(Badges!K74="C","C",IF(Badges!K74="P","P",""))</f>
        <v/>
      </c>
      <c r="E16" s="255"/>
      <c r="F16" s="256" t="str">
        <f>Badges!C20</f>
        <v xml:space="preserve">Take photos of a group </v>
      </c>
      <c r="G16" s="258" t="str">
        <f>IF(Badges!K20="A","A"," ")</f>
        <v xml:space="preserve"> </v>
      </c>
      <c r="I16" s="255"/>
      <c r="J16" s="256" t="str">
        <f>Badges!C77</f>
        <v>Interview a caterer, event planner, chef</v>
      </c>
      <c r="K16" s="258" t="str">
        <f>IF(Badges!K77="A","A"," ")</f>
        <v xml:space="preserve"> </v>
      </c>
      <c r="M16" s="255"/>
      <c r="N16" s="256" t="str">
        <f>Badges!C146</f>
        <v>Visit water in its natural state</v>
      </c>
      <c r="O16" s="258" t="str">
        <f>IF(Badges!K146="A","A"," ")</f>
        <v xml:space="preserve"> </v>
      </c>
      <c r="Q16" s="489" t="str">
        <f>'Age-Level'!C34</f>
        <v>Thinking Day (Year 2)</v>
      </c>
      <c r="R16" s="490"/>
      <c r="S16" s="260" t="str">
        <f>IF('Age-Level'!K34="A","A","")</f>
        <v/>
      </c>
    </row>
    <row r="17" spans="1:19" x14ac:dyDescent="0.2">
      <c r="A17" s="508" t="str">
        <f>Summary!A7</f>
        <v>Dinner Party</v>
      </c>
      <c r="B17" s="509"/>
      <c r="C17" s="260" t="str">
        <f>IF(Badges!K97="C","C",IF(Badges!K97="P","P",""))</f>
        <v/>
      </c>
      <c r="E17" s="255"/>
      <c r="F17" s="256" t="str">
        <f>Badges!C21</f>
        <v>Take photos of faces in motion</v>
      </c>
      <c r="G17" s="258" t="str">
        <f>IF(Badges!K21="A","A"," ")</f>
        <v xml:space="preserve"> </v>
      </c>
      <c r="I17" s="255"/>
      <c r="J17" s="256" t="str">
        <f>Badges!C78</f>
        <v>Collect recipes from cooking shows</v>
      </c>
      <c r="K17" s="258" t="str">
        <f>IF(Badges!K78="A","A"," ")</f>
        <v xml:space="preserve"> </v>
      </c>
      <c r="M17" s="255"/>
      <c r="N17" s="256" t="str">
        <f>Badges!C147</f>
        <v>Try a new water skill</v>
      </c>
      <c r="O17" s="258" t="str">
        <f>IF(Badges!K147="A","A"," ")</f>
        <v xml:space="preserve"> </v>
      </c>
      <c r="Q17" s="489" t="str">
        <f>'Age-Level'!C36</f>
        <v>Global Action Award</v>
      </c>
      <c r="R17" s="490"/>
      <c r="S17" s="260" t="str">
        <f>IF('Age-Level'!K36="A","A","")</f>
        <v/>
      </c>
    </row>
    <row r="18" spans="1:19" x14ac:dyDescent="0.2">
      <c r="A18" s="508" t="str">
        <f>Summary!A8</f>
        <v>Ambassador First Aid</v>
      </c>
      <c r="B18" s="509"/>
      <c r="C18" s="260" t="str">
        <f>IF(Badges!K120="C","C",IF(Badges!K120="P","P",""))</f>
        <v/>
      </c>
      <c r="E18" s="255"/>
      <c r="F18" s="256" t="str">
        <f>Badges!C22</f>
        <v>Take photos of objects in motion</v>
      </c>
      <c r="G18" s="258" t="str">
        <f>IF(Badges!K22="A","A"," ")</f>
        <v xml:space="preserve"> </v>
      </c>
      <c r="I18" s="255"/>
      <c r="J18" s="256" t="str">
        <f>Badges!C79</f>
        <v>Build a men around your favorite</v>
      </c>
      <c r="K18" s="258" t="str">
        <f>IF(Badges!K79="A","A"," ")</f>
        <v xml:space="preserve"> </v>
      </c>
      <c r="M18" s="255"/>
      <c r="N18" s="256" t="str">
        <f>Badges!C148</f>
        <v>Enjoy a water activity you already know</v>
      </c>
      <c r="O18" s="258" t="str">
        <f>IF(Badges!K148="A","A"," ")</f>
        <v xml:space="preserve"> </v>
      </c>
      <c r="Q18" s="489" t="str">
        <f>'Age-Level'!C38</f>
        <v>International Friendship Recognition</v>
      </c>
      <c r="R18" s="490"/>
      <c r="S18" s="260" t="str">
        <f>IF('Age-Level'!K38="A","A","")</f>
        <v/>
      </c>
    </row>
    <row r="19" spans="1:19" x14ac:dyDescent="0.2">
      <c r="A19" s="508" t="str">
        <f>Summary!A9</f>
        <v>Ambassador Girl Scout Way</v>
      </c>
      <c r="B19" s="509"/>
      <c r="C19" s="260" t="str">
        <f>IF(Badges!K143="C","C",IF(Badges!K143="P","P",""))</f>
        <v/>
      </c>
      <c r="E19" s="255">
        <v>5</v>
      </c>
      <c r="F19" s="256" t="str">
        <f>Badges!C23</f>
        <v>Tell a story with photography</v>
      </c>
      <c r="G19" s="257"/>
      <c r="I19" s="255">
        <v>2</v>
      </c>
      <c r="J19" s="256" t="str">
        <f>Badges!C80</f>
        <v>Make a budget and shopping list</v>
      </c>
      <c r="K19" s="257"/>
      <c r="M19" s="255">
        <v>2</v>
      </c>
      <c r="N19" s="256" t="str">
        <f>Badges!C149</f>
        <v>Celebrate water art-and create your own</v>
      </c>
      <c r="O19" s="257"/>
      <c r="Q19" s="489" t="str">
        <f>'Age-Level'!C40</f>
        <v>Investiture</v>
      </c>
      <c r="R19" s="490"/>
      <c r="S19" s="260" t="str">
        <f>IF('Age-Level'!K40="A","A","")</f>
        <v/>
      </c>
    </row>
    <row r="20" spans="1:19" x14ac:dyDescent="0.2">
      <c r="A20" s="525" t="str">
        <f>Summary!A10</f>
        <v>Water</v>
      </c>
      <c r="B20" s="526"/>
      <c r="C20" s="261" t="str">
        <f>IF(Badges!K166="C","C",IF(Badges!K166="P","P",""))</f>
        <v/>
      </c>
      <c r="E20" s="255"/>
      <c r="F20" s="256" t="str">
        <f>Badges!C24</f>
        <v>Stage a photo exhibit</v>
      </c>
      <c r="G20" s="258" t="str">
        <f>IF(Badges!K24="A","A"," ")</f>
        <v xml:space="preserve"> </v>
      </c>
      <c r="I20" s="255"/>
      <c r="J20" s="256" t="str">
        <f>Badges!C81</f>
        <v>Camparison shop</v>
      </c>
      <c r="K20" s="258" t="str">
        <f>IF(Badges!K81="A","A"," ")</f>
        <v xml:space="preserve"> </v>
      </c>
      <c r="M20" s="255"/>
      <c r="N20" s="256" t="str">
        <f>Badges!C150</f>
        <v>Delve into water literature</v>
      </c>
      <c r="O20" s="258" t="str">
        <f>IF(Badges!K150="A","A"," ")</f>
        <v xml:space="preserve"> </v>
      </c>
      <c r="Q20" s="489" t="str">
        <f>'Age-Level'!C41</f>
        <v>Rededication (1st year)</v>
      </c>
      <c r="R20" s="490"/>
      <c r="S20" s="270" t="str">
        <f>IF('Age-Level'!K41="C","C","")</f>
        <v/>
      </c>
    </row>
    <row r="21" spans="1:19" x14ac:dyDescent="0.2">
      <c r="A21" s="518" t="str">
        <f>Summary!A11</f>
        <v>Financial Literacy</v>
      </c>
      <c r="B21" s="518"/>
      <c r="C21" s="518"/>
      <c r="E21" s="255"/>
      <c r="F21" s="256" t="str">
        <f>Badges!C25</f>
        <v>Make a digital slide show</v>
      </c>
      <c r="G21" s="258" t="str">
        <f>IF(Badges!K25="A","A"," ")</f>
        <v xml:space="preserve"> </v>
      </c>
      <c r="I21" s="255"/>
      <c r="J21" s="256" t="str">
        <f>Badges!C82</f>
        <v>Consult with a professional chef</v>
      </c>
      <c r="K21" s="258" t="str">
        <f>IF(Badges!K82="A","A"," ")</f>
        <v xml:space="preserve"> </v>
      </c>
      <c r="M21" s="255"/>
      <c r="N21" s="256" t="str">
        <f>Badges!C151</f>
        <v xml:space="preserve">Enjoy an exhibit or event that features </v>
      </c>
      <c r="O21" s="258" t="str">
        <f>IF(Badges!K151="A","A"," ")</f>
        <v xml:space="preserve"> </v>
      </c>
      <c r="Q21" s="489" t="str">
        <f>'Age-Level'!C42</f>
        <v>Rededication (2nd year)</v>
      </c>
      <c r="R21" s="490"/>
      <c r="S21" s="270" t="str">
        <f>IF('Age-Level'!K42="C","C","")</f>
        <v/>
      </c>
    </row>
    <row r="22" spans="1:19" x14ac:dyDescent="0.2">
      <c r="A22" s="519" t="str">
        <f>Summary!A12</f>
        <v>On My Own</v>
      </c>
      <c r="B22" s="520"/>
      <c r="C22" s="259" t="str">
        <f>IF(Badges!K190="C","C",IF(Badges!K190="P","P",""))</f>
        <v/>
      </c>
      <c r="E22" s="255"/>
      <c r="F22" s="256" t="str">
        <f>Badges!C26</f>
        <v>Create a photo album or scrapbook</v>
      </c>
      <c r="G22" s="258" t="str">
        <f>IF(Badges!K26="A","A"," ")</f>
        <v xml:space="preserve"> </v>
      </c>
      <c r="I22" s="255"/>
      <c r="J22" s="256" t="str">
        <f>Badges!C83</f>
        <v>Learn about alternative ways to shop</v>
      </c>
      <c r="K22" s="258" t="str">
        <f>IF(Badges!K83="A","A"," ")</f>
        <v xml:space="preserve"> </v>
      </c>
      <c r="M22" s="255"/>
      <c r="N22" s="256" t="str">
        <f>Badges!C152</f>
        <v>Create your own water composition</v>
      </c>
      <c r="O22" s="258" t="str">
        <f>IF(Badges!K152="A","A"," ")</f>
        <v xml:space="preserve"> </v>
      </c>
      <c r="Q22" s="357" t="str">
        <f>'Age-Level'!B43</f>
        <v>My Promise, My Faith (Year 1)</v>
      </c>
      <c r="R22" s="358"/>
      <c r="S22" s="270"/>
    </row>
    <row r="23" spans="1:19" x14ac:dyDescent="0.2">
      <c r="A23" s="508" t="str">
        <f>Summary!A13</f>
        <v>Good Credit</v>
      </c>
      <c r="B23" s="509"/>
      <c r="C23" s="259" t="str">
        <f>IF(Badges!K213="C","C",IF(Badges!K213="P","P",""))</f>
        <v/>
      </c>
      <c r="E23" s="510" t="str">
        <f>Badges!B29</f>
        <v>Coaching</v>
      </c>
      <c r="F23" s="510"/>
      <c r="G23" s="510"/>
      <c r="I23" s="255">
        <v>3</v>
      </c>
      <c r="J23" s="256" t="str">
        <f>Badges!C84</f>
        <v>Practice timing your courses</v>
      </c>
      <c r="K23" s="257"/>
      <c r="M23" s="255">
        <v>3</v>
      </c>
      <c r="N23" s="256" t="str">
        <f>Badges!C153</f>
        <v>Find out about water issues</v>
      </c>
      <c r="O23" s="257"/>
      <c r="Q23" s="276">
        <v>1</v>
      </c>
      <c r="R23" s="359" t="str">
        <f>'Age-Level'!C44</f>
        <v>Choose one line from the Law</v>
      </c>
      <c r="S23" s="270" t="str">
        <f>IF('Age-Level'!K44="A","A","")</f>
        <v/>
      </c>
    </row>
    <row r="24" spans="1:19" x14ac:dyDescent="0.2">
      <c r="A24" s="505" t="str">
        <f>Summary!A14</f>
        <v>Cookie Business</v>
      </c>
      <c r="B24" s="506"/>
      <c r="C24" s="507"/>
      <c r="D24" s="251"/>
      <c r="E24" s="255">
        <v>1</v>
      </c>
      <c r="F24" s="256" t="str">
        <f>Badges!C30</f>
        <v>Begin to outline your coaching strategy</v>
      </c>
      <c r="G24" s="257"/>
      <c r="I24" s="255"/>
      <c r="J24" s="256" t="str">
        <f>Badges!C85</f>
        <v>Get tips fromo food professionals</v>
      </c>
      <c r="K24" s="258" t="str">
        <f>IF(Badges!K85="A","A"," ")</f>
        <v xml:space="preserve"> </v>
      </c>
      <c r="M24" s="255"/>
      <c r="N24" s="256" t="str">
        <f>Badges!C154</f>
        <v>Visit a water facility and explore its</v>
      </c>
      <c r="O24" s="258" t="str">
        <f>IF(Badges!K154="A","A"," ")</f>
        <v xml:space="preserve"> </v>
      </c>
      <c r="Q24" s="275">
        <v>2</v>
      </c>
      <c r="R24" s="359" t="str">
        <f>'Age-Level'!C45</f>
        <v>Find a woman in your community</v>
      </c>
      <c r="S24" s="270" t="str">
        <f>IF('Age-Level'!K45="A","A","")</f>
        <v/>
      </c>
    </row>
    <row r="25" spans="1:19" x14ac:dyDescent="0.2">
      <c r="A25" s="508" t="str">
        <f>Summary!A15</f>
        <v>Research and Development</v>
      </c>
      <c r="B25" s="509"/>
      <c r="C25" s="260" t="str">
        <f>IF(Badges!K227="C","C",IF(Badges!K227="P","P",""))</f>
        <v/>
      </c>
      <c r="E25" s="255"/>
      <c r="F25" s="256" t="str">
        <f>Badges!C31</f>
        <v>Talk to a great coach</v>
      </c>
      <c r="G25" s="258" t="str">
        <f>IF(Badges!K31="A","A"," ")</f>
        <v xml:space="preserve"> </v>
      </c>
      <c r="I25" s="255"/>
      <c r="J25" s="256" t="str">
        <f>Badges!C86</f>
        <v>Make a menu timeline</v>
      </c>
      <c r="K25" s="258" t="str">
        <f>IF(Badges!K86="A","A"," ")</f>
        <v xml:space="preserve"> </v>
      </c>
      <c r="M25" s="255"/>
      <c r="N25" s="256" t="str">
        <f>Badges!C155</f>
        <v>Investigate endangered marine life</v>
      </c>
      <c r="O25" s="258" t="str">
        <f>IF(Badges!K155="A","A"," ")</f>
        <v xml:space="preserve"> </v>
      </c>
      <c r="Q25" s="275">
        <v>3</v>
      </c>
      <c r="R25" s="359" t="str">
        <f>'Age-Level'!C46</f>
        <v>Gather three inspirational quotes</v>
      </c>
      <c r="S25" s="270" t="str">
        <f>IF('Age-Level'!K46="A","A","")</f>
        <v/>
      </c>
    </row>
    <row r="26" spans="1:19" x14ac:dyDescent="0.2">
      <c r="A26" s="508" t="str">
        <f>Summary!A16</f>
        <v>P &amp; L</v>
      </c>
      <c r="B26" s="509"/>
      <c r="C26" s="260" t="str">
        <f>IF(Badges!K240="C","C",IF(Badges!K240="P","P",""))</f>
        <v/>
      </c>
      <c r="E26" s="255"/>
      <c r="F26" s="256" t="str">
        <f>Badges!C32</f>
        <v>Watch three sports documentaries</v>
      </c>
      <c r="G26" s="258" t="str">
        <f>IF(Badges!K32="A","A"," ")</f>
        <v xml:space="preserve"> </v>
      </c>
      <c r="I26" s="255"/>
      <c r="J26" s="256" t="str">
        <f>Badges!C87</f>
        <v>Prepare a test meal for family or friends</v>
      </c>
      <c r="K26" s="258" t="str">
        <f>IF(Badges!K87="A","A"," ")</f>
        <v xml:space="preserve"> </v>
      </c>
      <c r="M26" s="255"/>
      <c r="N26" s="256" t="str">
        <f>Badges!C156</f>
        <v>Investigate water as a hazard</v>
      </c>
      <c r="O26" s="258" t="str">
        <f>IF(Badges!K156="A","A"," ")</f>
        <v xml:space="preserve"> </v>
      </c>
      <c r="Q26" s="275">
        <v>4</v>
      </c>
      <c r="R26" s="359" t="str">
        <f>'Age-Level'!C47</f>
        <v>Make something to remind you</v>
      </c>
      <c r="S26" s="270" t="str">
        <f>IF('Age-Level'!K47="A","A","")</f>
        <v/>
      </c>
    </row>
    <row r="27" spans="1:19" x14ac:dyDescent="0.2">
      <c r="A27" s="361"/>
      <c r="B27" s="361"/>
      <c r="C27" s="274"/>
      <c r="E27" s="255"/>
      <c r="F27" s="256" t="str">
        <f>Badges!C33</f>
        <v>Attend a coaching clinic or seminar</v>
      </c>
      <c r="G27" s="258" t="str">
        <f>IF(Badges!K33="A","A"," ")</f>
        <v xml:space="preserve"> </v>
      </c>
      <c r="I27" s="255">
        <v>4</v>
      </c>
      <c r="J27" s="256" t="str">
        <f>Badges!C88</f>
        <v>Explore imaginative ways to present food</v>
      </c>
      <c r="K27" s="257"/>
      <c r="M27" s="255">
        <v>4</v>
      </c>
      <c r="N27" s="256" t="str">
        <f>Badges!C157</f>
        <v>Explore water solutions</v>
      </c>
      <c r="O27" s="257"/>
      <c r="Q27" s="275">
        <v>5</v>
      </c>
      <c r="R27" s="359" t="str">
        <f>'Age-Level'!C48</f>
        <v xml:space="preserve">Make a commitment to live what </v>
      </c>
      <c r="S27" s="270" t="str">
        <f>IF('Age-Level'!K48="A","A","")</f>
        <v/>
      </c>
    </row>
    <row r="28" spans="1:19" x14ac:dyDescent="0.2">
      <c r="A28" s="502" t="s">
        <v>89</v>
      </c>
      <c r="B28" s="502"/>
      <c r="C28" s="502"/>
      <c r="E28" s="255">
        <v>2</v>
      </c>
      <c r="F28" s="256" t="str">
        <f>Badges!C34</f>
        <v>Conduct a first assessment</v>
      </c>
      <c r="G28" s="257"/>
      <c r="I28" s="255"/>
      <c r="J28" s="256" t="str">
        <f>Badges!C89</f>
        <v>Expreiment with garnishes</v>
      </c>
      <c r="K28" s="258" t="str">
        <f>IF(Badges!K89="A","A"," ")</f>
        <v xml:space="preserve"> </v>
      </c>
      <c r="M28" s="255"/>
      <c r="N28" s="256" t="str">
        <f>Badges!C158</f>
        <v>Interview a water scientist</v>
      </c>
      <c r="O28" s="258" t="str">
        <f>IF(Badges!K158="A","A"," ")</f>
        <v xml:space="preserve"> </v>
      </c>
      <c r="Q28" s="489" t="str">
        <f>'Age-Level'!B50</f>
        <v>My Promise, My Faith (Year 2)</v>
      </c>
      <c r="R28" s="513"/>
      <c r="S28" s="270"/>
    </row>
    <row r="29" spans="1:19" x14ac:dyDescent="0.2">
      <c r="B29" s="521" t="str">
        <f>Journey!B5</f>
        <v>It's Your World -- Change It!</v>
      </c>
      <c r="C29" s="522"/>
      <c r="E29" s="255"/>
      <c r="F29" s="256" t="str">
        <f>Badges!C35</f>
        <v>Prepare individual questionaires</v>
      </c>
      <c r="G29" s="258" t="str">
        <f>IF(Badges!K35="A","A"," ")</f>
        <v xml:space="preserve"> </v>
      </c>
      <c r="I29" s="255"/>
      <c r="J29" s="256" t="str">
        <f>Badges!C90</f>
        <v>Present food in interesting shapes</v>
      </c>
      <c r="K29" s="258" t="str">
        <f>IF(Badges!K90="A","A"," ")</f>
        <v xml:space="preserve"> </v>
      </c>
      <c r="M29" s="255"/>
      <c r="N29" s="256" t="str">
        <f>Badges!C159</f>
        <v>Explore the world of hydroelectricity</v>
      </c>
      <c r="O29" s="258" t="str">
        <f>IF(Badges!K159="A","A"," ")</f>
        <v xml:space="preserve"> </v>
      </c>
      <c r="Q29" s="276">
        <v>1</v>
      </c>
      <c r="R29" s="359" t="str">
        <f>'Age-Level'!C51</f>
        <v>Choose one line from the Law</v>
      </c>
      <c r="S29" s="270" t="str">
        <f>IF('Age-Level'!K51="A","A","")</f>
        <v/>
      </c>
    </row>
    <row r="30" spans="1:19" x14ac:dyDescent="0.2">
      <c r="B30" s="495" t="str">
        <f>Journey!C7</f>
        <v>The Girl Scout Advocate Award</v>
      </c>
      <c r="C30" s="496"/>
      <c r="E30" s="255"/>
      <c r="F30" s="256" t="str">
        <f>Badges!C36</f>
        <v>Host an initial session</v>
      </c>
      <c r="G30" s="258" t="str">
        <f>IF(Badges!K36="A","A"," ")</f>
        <v xml:space="preserve"> </v>
      </c>
      <c r="I30" s="255"/>
      <c r="J30" s="256" t="str">
        <f>Badges!C91</f>
        <v>Use serving ware in unusual ways</v>
      </c>
      <c r="K30" s="258" t="str">
        <f>IF(Badges!K91="A","A"," ")</f>
        <v xml:space="preserve"> </v>
      </c>
      <c r="M30" s="255"/>
      <c r="N30" s="256" t="str">
        <f>Badges!C160</f>
        <v>Design your own water innovation</v>
      </c>
      <c r="O30" s="258" t="str">
        <f>IF(Badges!K160="A","A"," ")</f>
        <v xml:space="preserve"> </v>
      </c>
      <c r="Q30" s="275">
        <v>2</v>
      </c>
      <c r="R30" s="359" t="str">
        <f>'Age-Level'!C52</f>
        <v>Find a woman in your community</v>
      </c>
      <c r="S30" s="270" t="str">
        <f>IF('Age-Level'!K52="A","A","")</f>
        <v/>
      </c>
    </row>
    <row r="31" spans="1:19" x14ac:dyDescent="0.2">
      <c r="B31" s="264">
        <f>Journey!K8</f>
        <v>0</v>
      </c>
      <c r="C31" s="260" t="str">
        <f>IF(Journey!L8="C","C",IF(Journey!L8="P","P",""))</f>
        <v/>
      </c>
      <c r="E31" s="255"/>
      <c r="F31" s="256" t="str">
        <f>Badges!C37</f>
        <v>Prepare a goal chart together</v>
      </c>
      <c r="G31" s="258" t="str">
        <f>IF(Badges!K37="A","A"," ")</f>
        <v xml:space="preserve"> </v>
      </c>
      <c r="I31" s="255">
        <v>5</v>
      </c>
      <c r="J31" s="256" t="str">
        <f>Badges!C92</f>
        <v>Host your party</v>
      </c>
      <c r="K31" s="257"/>
      <c r="M31" s="255">
        <v>5</v>
      </c>
      <c r="N31" s="256" t="str">
        <f>Badges!C161</f>
        <v>Educate and insipire others with a splash</v>
      </c>
      <c r="O31" s="257"/>
      <c r="Q31" s="275">
        <v>3</v>
      </c>
      <c r="R31" s="359" t="str">
        <f>'Age-Level'!C53</f>
        <v>Gather three inspirational quotes</v>
      </c>
      <c r="S31" s="270" t="str">
        <f>IF('Age-Level'!K53="A","A","")</f>
        <v/>
      </c>
    </row>
    <row r="32" spans="1:19" x14ac:dyDescent="0.2">
      <c r="B32" s="264">
        <f>Journey!K9</f>
        <v>0</v>
      </c>
      <c r="C32" s="260" t="str">
        <f>IF(Journey!L9="C","C",IF(Journey!L9="P","P",""))</f>
        <v/>
      </c>
      <c r="E32" s="354" t="str">
        <f>Badges!B29</f>
        <v>Coaching</v>
      </c>
      <c r="F32" s="355"/>
      <c r="G32" s="355"/>
      <c r="I32" s="255"/>
      <c r="J32" s="256" t="str">
        <f>Badges!C93</f>
        <v>Decorate according to your menu theme</v>
      </c>
      <c r="K32" s="258" t="str">
        <f>IF(Badges!K93="A","A"," ")</f>
        <v xml:space="preserve"> </v>
      </c>
      <c r="M32" s="255"/>
      <c r="N32" s="256" t="str">
        <f>Badges!C162</f>
        <v>Celebrate water with younger Girl Scouts</v>
      </c>
      <c r="O32" s="258" t="str">
        <f>IF(Badges!K162="A","A"," ")</f>
        <v xml:space="preserve"> </v>
      </c>
      <c r="Q32" s="275">
        <v>4</v>
      </c>
      <c r="R32" s="359" t="str">
        <f>'Age-Level'!C54</f>
        <v>Make something to remind you</v>
      </c>
      <c r="S32" s="270" t="str">
        <f>IF('Age-Level'!K54="A","A","")</f>
        <v/>
      </c>
    </row>
    <row r="33" spans="1:19" x14ac:dyDescent="0.2">
      <c r="B33" s="264">
        <f>Journey!K10</f>
        <v>0</v>
      </c>
      <c r="C33" s="260" t="str">
        <f>IF(Journey!L10="C","C",IF(Journey!L10="P","P",""))</f>
        <v/>
      </c>
      <c r="E33" s="255">
        <v>3</v>
      </c>
      <c r="F33" s="256" t="str">
        <f>Badges!C38</f>
        <v>Design your coaching plan</v>
      </c>
      <c r="G33" s="257"/>
      <c r="I33" s="255"/>
      <c r="J33" s="256" t="str">
        <f>Badges!C94</f>
        <v>Celebrate a special occasion</v>
      </c>
      <c r="K33" s="258" t="str">
        <f>IF(Badges!K94="A","A"," ")</f>
        <v xml:space="preserve"> </v>
      </c>
      <c r="M33" s="255"/>
      <c r="N33" s="256" t="str">
        <f>Badges!C163</f>
        <v>Share a water issue that matters to you</v>
      </c>
      <c r="O33" s="258" t="str">
        <f>IF(Badges!K163="A","A"," ")</f>
        <v xml:space="preserve"> </v>
      </c>
      <c r="Q33" s="275">
        <v>5</v>
      </c>
      <c r="R33" s="359" t="str">
        <f>'Age-Level'!C55</f>
        <v xml:space="preserve">Make a commitment to live what </v>
      </c>
      <c r="S33" s="379" t="str">
        <f>IF('Age-Level'!K55="A","A","")</f>
        <v/>
      </c>
    </row>
    <row r="34" spans="1:19" x14ac:dyDescent="0.2">
      <c r="A34" s="292"/>
      <c r="B34" s="491" t="str">
        <f>Journey!B14</f>
        <v>JUSTICE</v>
      </c>
      <c r="C34" s="492"/>
      <c r="E34" s="255"/>
      <c r="F34" s="256" t="str">
        <f>Badges!C39</f>
        <v xml:space="preserve">Design a special warm-up </v>
      </c>
      <c r="G34" s="258" t="str">
        <f>IF(Badges!K39="A","A"," ")</f>
        <v xml:space="preserve"> </v>
      </c>
      <c r="I34" s="255"/>
      <c r="J34" s="256" t="str">
        <f>Badges!C95</f>
        <v>Use food and fun to forge new friendships</v>
      </c>
      <c r="K34" s="258" t="str">
        <f>IF(Badges!K95="A","A"," ")</f>
        <v xml:space="preserve"> </v>
      </c>
      <c r="M34" s="255"/>
      <c r="N34" s="256" t="str">
        <f>Badges!C164</f>
        <v>Guide a group to a water place</v>
      </c>
      <c r="O34" s="258" t="str">
        <f>IF(Badges!K164="A","A"," ")</f>
        <v xml:space="preserve"> </v>
      </c>
      <c r="Q34" s="489" t="str">
        <f>'Age-Level'!B57</f>
        <v>Safety Award</v>
      </c>
      <c r="R34" s="490"/>
      <c r="S34" s="379"/>
    </row>
    <row r="35" spans="1:19" x14ac:dyDescent="0.2">
      <c r="A35" s="292"/>
      <c r="B35" s="497" t="str">
        <f>Journey!C15</f>
        <v>Sage Award</v>
      </c>
      <c r="C35" s="498"/>
      <c r="E35" s="255"/>
      <c r="F35" s="256" t="str">
        <f>Badges!C40</f>
        <v>Research and choose</v>
      </c>
      <c r="G35" s="258" t="str">
        <f>IF(Badges!K40="A","A"," ")</f>
        <v xml:space="preserve"> </v>
      </c>
      <c r="I35" s="354" t="str">
        <f>Badges!B98</f>
        <v>Ambassador First Aid</v>
      </c>
      <c r="J35" s="355"/>
      <c r="K35" s="355"/>
      <c r="M35" s="354" t="str">
        <f>Badges!B168</f>
        <v>On My Own</v>
      </c>
      <c r="N35" s="355"/>
      <c r="O35" s="355"/>
      <c r="Q35" s="276">
        <v>1</v>
      </c>
      <c r="R35" s="359" t="str">
        <f>'Age-Level'!C58</f>
        <v>Learn how to make a room safe for a</v>
      </c>
      <c r="S35" s="270" t="str">
        <f>IF('Age-Level'!K58="A","A","")</f>
        <v/>
      </c>
    </row>
    <row r="36" spans="1:19" ht="12.75" customHeight="1" x14ac:dyDescent="0.2">
      <c r="A36" s="292"/>
      <c r="B36" s="264">
        <f>Journey!K16</f>
        <v>0</v>
      </c>
      <c r="C36" s="260" t="str">
        <f>IF(Journey!L16="C","C",IF(Journey!L16="P","P",""))</f>
        <v/>
      </c>
      <c r="E36" s="255"/>
      <c r="F36" s="256" t="str">
        <f>Badges!C41</f>
        <v>Open and close each session</v>
      </c>
      <c r="G36" s="258" t="str">
        <f>IF(Badges!K41="A","A"," ")</f>
        <v xml:space="preserve"> </v>
      </c>
      <c r="I36" s="255">
        <v>1</v>
      </c>
      <c r="J36" s="256" t="str">
        <f>Badges!C99</f>
        <v>Learn how to deal with medical emergencies in the winderness</v>
      </c>
      <c r="K36" s="257"/>
      <c r="M36" s="255">
        <v>1</v>
      </c>
      <c r="N36" s="256" t="str">
        <f>Badges!C169</f>
        <v>Plan for where you'll live</v>
      </c>
      <c r="O36" s="257"/>
      <c r="Q36" s="275">
        <v>2</v>
      </c>
      <c r="R36" s="359" t="str">
        <f>'Age-Level'!C59</f>
        <v>Find out about water safety</v>
      </c>
      <c r="S36" s="270" t="str">
        <f>IF('Age-Level'!K59="A","A","")</f>
        <v/>
      </c>
    </row>
    <row r="37" spans="1:19" ht="12.75" customHeight="1" x14ac:dyDescent="0.2">
      <c r="A37" s="292"/>
      <c r="B37" s="264">
        <f>Journey!K17</f>
        <v>0</v>
      </c>
      <c r="C37" s="260" t="str">
        <f>IF(Journey!L17="C","C",IF(Journey!L17="P","P",""))</f>
        <v/>
      </c>
      <c r="E37" s="255">
        <v>4</v>
      </c>
      <c r="F37" s="256" t="str">
        <f>Badges!C42</f>
        <v>Put your plan in action</v>
      </c>
      <c r="G37" s="257"/>
      <c r="I37" s="255"/>
      <c r="J37" s="256" t="str">
        <f>Badges!C100</f>
        <v>Backcountry</v>
      </c>
      <c r="K37" s="258" t="str">
        <f>IF(Badges!K100="A","A"," ")</f>
        <v xml:space="preserve"> </v>
      </c>
      <c r="M37" s="255"/>
      <c r="N37" s="256" t="str">
        <f>Badges!C170</f>
        <v>Take a tour</v>
      </c>
      <c r="O37" s="258" t="str">
        <f>IF(Badges!K170="A","A"," ")</f>
        <v xml:space="preserve"> </v>
      </c>
      <c r="Q37" s="275">
        <v>3</v>
      </c>
      <c r="R37" s="359" t="str">
        <f>'Age-Level'!C60</f>
        <v>Teach a Daisy or Brownie what to do if</v>
      </c>
      <c r="S37" s="270" t="str">
        <f>IF('Age-Level'!K60="A","A","")</f>
        <v/>
      </c>
    </row>
    <row r="38" spans="1:19" x14ac:dyDescent="0.2">
      <c r="A38" s="292"/>
      <c r="B38" s="264">
        <f>Journey!K18</f>
        <v>0</v>
      </c>
      <c r="C38" s="260" t="str">
        <f>IF(Journey!L18="C","C",IF(Journey!L18="P","P",""))</f>
        <v/>
      </c>
      <c r="E38" s="255"/>
      <c r="F38" s="256" t="str">
        <f>Badges!C43</f>
        <v>Add a morale-boosting time-out</v>
      </c>
      <c r="G38" s="258" t="str">
        <f>IF(Badges!K43="A","A"," ")</f>
        <v xml:space="preserve"> </v>
      </c>
      <c r="I38" s="255"/>
      <c r="J38" s="256" t="str">
        <f>Badges!C101</f>
        <v>Open water</v>
      </c>
      <c r="K38" s="258" t="str">
        <f>IF(Badges!K101="A","A"," ")</f>
        <v xml:space="preserve"> </v>
      </c>
      <c r="M38" s="255"/>
      <c r="N38" s="256" t="str">
        <f>Badges!C171</f>
        <v>Interview a new tenant or homeowner</v>
      </c>
      <c r="O38" s="258" t="str">
        <f>IF(Badges!K171="A","A"," ")</f>
        <v xml:space="preserve"> </v>
      </c>
      <c r="Q38" s="275">
        <v>4</v>
      </c>
      <c r="R38" s="359" t="str">
        <f>'Age-Level'!C61</f>
        <v>With your family, make sure you have</v>
      </c>
      <c r="S38" s="270" t="str">
        <f>IF('Age-Level'!K61="A","A","")</f>
        <v/>
      </c>
    </row>
    <row r="39" spans="1:19" x14ac:dyDescent="0.2">
      <c r="A39" s="292"/>
      <c r="B39" s="264">
        <f>Journey!K19</f>
        <v>0</v>
      </c>
      <c r="C39" s="260" t="str">
        <f>IF(Journey!L19="C","C",IF(Journey!L19="P","P",""))</f>
        <v/>
      </c>
      <c r="E39" s="255"/>
      <c r="F39" s="256" t="str">
        <f>Badges!C44</f>
        <v>Ask your players to coach you!</v>
      </c>
      <c r="G39" s="258" t="str">
        <f>IF(Badges!K44="A","A"," ")</f>
        <v xml:space="preserve"> </v>
      </c>
      <c r="I39" s="255"/>
      <c r="J39" s="256" t="str">
        <f>Badges!C102</f>
        <v>Mountains</v>
      </c>
      <c r="K39" s="258" t="str">
        <f>IF(Badges!K102="A","A"," ")</f>
        <v xml:space="preserve"> </v>
      </c>
      <c r="M39" s="255"/>
      <c r="N39" s="256" t="str">
        <f>Badges!C172</f>
        <v>Be chart smart</v>
      </c>
      <c r="O39" s="258" t="str">
        <f>IF(Badges!K172="A","A"," ")</f>
        <v xml:space="preserve"> </v>
      </c>
      <c r="Q39" s="275">
        <v>5</v>
      </c>
      <c r="R39" s="359" t="str">
        <f>'Age-Level'!C62</f>
        <v>Discuss bullying with your Girl Scout</v>
      </c>
      <c r="S39" s="270" t="str">
        <f>IF('Age-Level'!K62="A","A","")</f>
        <v/>
      </c>
    </row>
    <row r="40" spans="1:19" x14ac:dyDescent="0.2">
      <c r="A40" s="292"/>
      <c r="B40" s="264">
        <f>Journey!K20</f>
        <v>0</v>
      </c>
      <c r="C40" s="260" t="str">
        <f>IF(Journey!L20="C","C",IF(Journey!L20="P","P",""))</f>
        <v/>
      </c>
      <c r="E40" s="255"/>
      <c r="F40" s="256" t="str">
        <f>Badges!C45</f>
        <v xml:space="preserve">Bring in another coah to watch </v>
      </c>
      <c r="G40" s="258" t="str">
        <f>IF(Badges!K45="A","A"," ")</f>
        <v xml:space="preserve"> </v>
      </c>
      <c r="I40" s="255">
        <v>2</v>
      </c>
      <c r="J40" s="256" t="str">
        <f>Badges!C103</f>
        <v>Research careers that save lives in extreme conditions</v>
      </c>
      <c r="K40" s="257"/>
      <c r="M40" s="255">
        <v>2</v>
      </c>
      <c r="N40" s="256" t="str">
        <f>Badges!C173</f>
        <v>Plan for your daily needs</v>
      </c>
      <c r="O40" s="257"/>
    </row>
    <row r="41" spans="1:19" x14ac:dyDescent="0.2">
      <c r="A41" s="292"/>
      <c r="B41" s="264">
        <f>Journey!K21</f>
        <v>0</v>
      </c>
      <c r="C41" s="260" t="str">
        <f>IF(Journey!L21="C","C",IF(Journey!L21="P","P",""))</f>
        <v/>
      </c>
      <c r="E41" s="255">
        <v>5</v>
      </c>
      <c r="F41" s="256" t="str">
        <f>Badges!C46</f>
        <v>Attend the big event</v>
      </c>
      <c r="G41" s="257"/>
      <c r="I41" s="255"/>
      <c r="J41" s="256" t="str">
        <f>Badges!C104</f>
        <v>Wilderness rescue</v>
      </c>
      <c r="K41" s="258" t="str">
        <f>IF(Badges!K104="A","A"," ")</f>
        <v xml:space="preserve"> </v>
      </c>
      <c r="M41" s="255"/>
      <c r="N41" s="256" t="str">
        <f>Badges!C174</f>
        <v>Focus on your finances</v>
      </c>
      <c r="O41" s="258" t="str">
        <f>IF(Badges!K174="A","A"," ")</f>
        <v xml:space="preserve"> </v>
      </c>
    </row>
    <row r="42" spans="1:19" ht="12.75" customHeight="1" x14ac:dyDescent="0.2">
      <c r="A42" s="262"/>
      <c r="B42" s="493" t="str">
        <f>Journey!B25</f>
        <v>BLISS: Live it! Give It!</v>
      </c>
      <c r="C42" s="494"/>
      <c r="E42" s="255"/>
      <c r="F42" s="256" t="str">
        <f>Badges!C47</f>
        <v>Meet with your players for a relaxing</v>
      </c>
      <c r="G42" s="258" t="str">
        <f>IF(Badges!K47="A","A"," ")</f>
        <v xml:space="preserve"> </v>
      </c>
      <c r="I42" s="255"/>
      <c r="J42" s="256" t="str">
        <f>Badges!C105</f>
        <v>Disaster preparedness</v>
      </c>
      <c r="K42" s="258" t="str">
        <f>IF(Badges!K105="A","A"," ")</f>
        <v xml:space="preserve"> </v>
      </c>
      <c r="M42" s="255"/>
      <c r="N42" s="256" t="str">
        <f>Badges!C175</f>
        <v>Shop talk</v>
      </c>
      <c r="O42" s="258" t="str">
        <f>IF(Badges!K175="A","A"," ")</f>
        <v xml:space="preserve"> </v>
      </c>
      <c r="Q42" s="523"/>
      <c r="R42" s="523"/>
      <c r="S42" s="248"/>
    </row>
    <row r="43" spans="1:19" ht="12.75" customHeight="1" x14ac:dyDescent="0.2">
      <c r="B43" s="495" t="str">
        <f>Journey!C26</f>
        <v>Dream Maker Award</v>
      </c>
      <c r="C43" s="496"/>
      <c r="E43" s="255"/>
      <c r="F43" s="256" t="str">
        <f>Badges!C48</f>
        <v>Host a celebration</v>
      </c>
      <c r="G43" s="258" t="str">
        <f>IF(Badges!K48="A","A"," ")</f>
        <v xml:space="preserve"> </v>
      </c>
      <c r="I43" s="255"/>
      <c r="J43" s="256" t="str">
        <f>Badges!C106</f>
        <v>Military medicine</v>
      </c>
      <c r="K43" s="258" t="str">
        <f>IF(Badges!K106="A","A"," ")</f>
        <v xml:space="preserve"> </v>
      </c>
      <c r="M43" s="255"/>
      <c r="N43" s="256" t="str">
        <f>Badges!C176</f>
        <v>Audit request</v>
      </c>
      <c r="O43" s="258" t="str">
        <f>IF(Badges!K176="A","A"," ")</f>
        <v xml:space="preserve"> </v>
      </c>
      <c r="Q43" s="275"/>
      <c r="R43" s="275"/>
      <c r="S43" s="248"/>
    </row>
    <row r="44" spans="1:19" x14ac:dyDescent="0.2">
      <c r="B44" s="264">
        <f>Journey!K27</f>
        <v>0</v>
      </c>
      <c r="C44" s="260" t="str">
        <f>IF(Journey!L27="C","C",IF(Journey!L27="P","P",""))</f>
        <v/>
      </c>
      <c r="E44" s="255"/>
      <c r="F44" s="256" t="str">
        <f>Badges!C49</f>
        <v>Make a "trading card" for each athlete</v>
      </c>
      <c r="G44" s="258" t="str">
        <f>IF(Badges!K49="A","A"," ")</f>
        <v xml:space="preserve"> </v>
      </c>
      <c r="I44" s="255">
        <v>3</v>
      </c>
      <c r="J44" s="256" t="str">
        <f>Badges!C107</f>
        <v>Find out how to care for a critically injured person</v>
      </c>
      <c r="K44" s="257"/>
      <c r="M44" s="255">
        <v>3</v>
      </c>
      <c r="N44" s="256" t="str">
        <f>Badges!C177</f>
        <v>Plan for having fun</v>
      </c>
      <c r="O44" s="257"/>
      <c r="Q44" s="275"/>
      <c r="R44" s="275"/>
      <c r="S44" s="248"/>
    </row>
    <row r="45" spans="1:19" x14ac:dyDescent="0.2">
      <c r="B45" s="264">
        <f>Journey!K28</f>
        <v>0</v>
      </c>
      <c r="C45" s="260" t="str">
        <f>IF(Journey!L28="C","C",IF(Journey!L28="P","P",""))</f>
        <v/>
      </c>
      <c r="E45" s="510" t="str">
        <f>Badges!B52</f>
        <v>Public Policy</v>
      </c>
      <c r="F45" s="510"/>
      <c r="G45" s="510"/>
      <c r="I45" s="255"/>
      <c r="J45" s="256" t="str">
        <f>Badges!C108</f>
        <v>Take a wilderness first aid course</v>
      </c>
      <c r="K45" s="258" t="str">
        <f>IF(Badges!K108="A","A"," ")</f>
        <v xml:space="preserve"> </v>
      </c>
      <c r="M45" s="255"/>
      <c r="N45" s="256" t="str">
        <f>Badges!C178</f>
        <v>Hooray for hobbies!</v>
      </c>
      <c r="O45" s="258" t="str">
        <f>IF(Badges!K178="A","A"," ")</f>
        <v xml:space="preserve"> </v>
      </c>
      <c r="Q45" s="275"/>
      <c r="R45" s="275"/>
      <c r="S45" s="248"/>
    </row>
    <row r="46" spans="1:19" x14ac:dyDescent="0.2">
      <c r="B46" s="264">
        <f>Journey!K29</f>
        <v>0</v>
      </c>
      <c r="C46" s="260" t="str">
        <f>IF(Journey!L29="C","C",IF(Journey!L29="P","P",""))</f>
        <v/>
      </c>
      <c r="E46" s="255">
        <v>1</v>
      </c>
      <c r="F46" s="256" t="str">
        <f>Badges!C53</f>
        <v>Find out how activitists advocate for change</v>
      </c>
      <c r="G46" s="257" t="s">
        <v>27</v>
      </c>
      <c r="I46" s="255"/>
      <c r="J46" s="256" t="str">
        <f>Badges!C109</f>
        <v>Interview a doctor, nurse, EMT, or first</v>
      </c>
      <c r="K46" s="258" t="str">
        <f>IF(Badges!K109="A","A"," ")</f>
        <v xml:space="preserve"> </v>
      </c>
      <c r="M46" s="255"/>
      <c r="N46" s="256" t="str">
        <f>Badges!C179</f>
        <v>Treat yourself</v>
      </c>
      <c r="O46" s="258" t="str">
        <f>IF(Badges!K179="A","A"," ")</f>
        <v xml:space="preserve"> </v>
      </c>
      <c r="Q46" s="275"/>
      <c r="R46" s="275"/>
      <c r="S46" s="248"/>
    </row>
    <row r="47" spans="1:19" x14ac:dyDescent="0.2">
      <c r="B47" s="264">
        <f>Journey!K30</f>
        <v>0</v>
      </c>
      <c r="C47" s="260" t="str">
        <f>IF(Journey!L30="C","C",IF(Journey!L30="P","P",""))</f>
        <v/>
      </c>
      <c r="E47" s="255"/>
      <c r="F47" s="256" t="str">
        <f>Badges!C54</f>
        <v>Interview an activist</v>
      </c>
      <c r="G47" s="258" t="str">
        <f>IF(Badges!K54="A","A"," ")</f>
        <v xml:space="preserve"> </v>
      </c>
      <c r="I47" s="255"/>
      <c r="J47" s="256" t="str">
        <f>Badges!C110</f>
        <v xml:space="preserve">Discover how to use what's on hand in </v>
      </c>
      <c r="K47" s="258" t="str">
        <f>IF(Badges!K110="A","A"," ")</f>
        <v xml:space="preserve"> </v>
      </c>
      <c r="M47" s="255"/>
      <c r="N47" s="256" t="str">
        <f>Badges!C180</f>
        <v>Class act</v>
      </c>
      <c r="O47" s="258" t="str">
        <f>IF(Badges!K180="A","A"," ")</f>
        <v xml:space="preserve"> </v>
      </c>
      <c r="Q47" s="275"/>
      <c r="R47" s="275"/>
      <c r="S47" s="248"/>
    </row>
    <row r="48" spans="1:19" x14ac:dyDescent="0.2">
      <c r="B48" s="272"/>
      <c r="C48" s="272"/>
      <c r="E48" s="255"/>
      <c r="F48" s="256" t="str">
        <f>Badges!C55</f>
        <v>Watch a documentary or movie</v>
      </c>
      <c r="G48" s="258" t="str">
        <f>IF(Badges!K55="A","A"," ")</f>
        <v xml:space="preserve"> </v>
      </c>
      <c r="I48" s="354" t="str">
        <f>Badges!B98</f>
        <v>Ambassador First Aid</v>
      </c>
      <c r="J48" s="355"/>
      <c r="K48" s="355"/>
      <c r="M48" s="255">
        <v>4</v>
      </c>
      <c r="N48" s="256" t="str">
        <f>Badges!C181</f>
        <v>Plan for the unexpected</v>
      </c>
      <c r="O48" s="257"/>
    </row>
    <row r="49" spans="1:19" x14ac:dyDescent="0.2">
      <c r="A49" s="502" t="s">
        <v>345</v>
      </c>
      <c r="B49" s="502"/>
      <c r="C49" s="502"/>
      <c r="E49" s="255"/>
      <c r="F49" s="256" t="str">
        <f>Badges!C56</f>
        <v xml:space="preserve">Read about women who change the </v>
      </c>
      <c r="G49" s="258" t="str">
        <f>IF(Badges!K56="A","A"," ")</f>
        <v xml:space="preserve"> </v>
      </c>
      <c r="I49" s="255">
        <v>4</v>
      </c>
      <c r="J49" s="256" t="str">
        <f>Badges!C111</f>
        <v>Know how to move an injured person</v>
      </c>
      <c r="K49" s="257"/>
      <c r="M49" s="255"/>
      <c r="N49" s="256" t="str">
        <f>Badges!C182</f>
        <v>Interview your network</v>
      </c>
      <c r="O49" s="258" t="str">
        <f>IF(Badges!K182="A","A"," ")</f>
        <v xml:space="preserve"> </v>
      </c>
    </row>
    <row r="50" spans="1:19" x14ac:dyDescent="0.2">
      <c r="A50" s="267"/>
      <c r="B50" s="360" t="str">
        <f>Bridging!B6</f>
        <v>Pass It On!</v>
      </c>
      <c r="C50" s="259" t="str">
        <f>IF(Bridging!K10="C","C",IF(Bridging!K10="P","P",""))</f>
        <v/>
      </c>
      <c r="E50" s="255">
        <v>2</v>
      </c>
      <c r="F50" s="256" t="str">
        <f>Badges!C57</f>
        <v>Engage as a global citizen</v>
      </c>
      <c r="G50" s="257"/>
      <c r="I50" s="255"/>
      <c r="J50" s="256" t="str">
        <f>Badges!C112</f>
        <v>Visit a medical school</v>
      </c>
      <c r="K50" s="258" t="str">
        <f>IF(Badges!K112="A","A"," ")</f>
        <v xml:space="preserve"> </v>
      </c>
      <c r="M50" s="255"/>
      <c r="N50" s="256" t="str">
        <f>Badges!C183</f>
        <v>Interview a Financial guru</v>
      </c>
      <c r="O50" s="258" t="str">
        <f>IF(Badges!K183="A","A"," ")</f>
        <v xml:space="preserve"> </v>
      </c>
    </row>
    <row r="51" spans="1:19" x14ac:dyDescent="0.2">
      <c r="A51" s="267"/>
      <c r="B51" s="268" t="str">
        <f>Bridging!B11</f>
        <v>Look Ahead!</v>
      </c>
      <c r="C51" s="259" t="str">
        <f>IF(Bridging!K15="C","C",IF(Bridging!K15="P","P",""))</f>
        <v/>
      </c>
      <c r="E51" s="255"/>
      <c r="F51" s="256" t="str">
        <f>Badges!C58</f>
        <v>Compare laws</v>
      </c>
      <c r="G51" s="258" t="str">
        <f>IF(Badges!K58="A","A"," ")</f>
        <v xml:space="preserve"> </v>
      </c>
      <c r="I51" s="255"/>
      <c r="J51" s="256" t="str">
        <f>Badges!C113</f>
        <v>Take a wilderness first aid course</v>
      </c>
      <c r="K51" s="258" t="str">
        <f>IF(Badges!K113="A","A"," ")</f>
        <v xml:space="preserve"> </v>
      </c>
      <c r="M51" s="255"/>
      <c r="N51" s="256" t="str">
        <f>Badges!C184</f>
        <v>Interview an insurance expert</v>
      </c>
      <c r="O51" s="258" t="str">
        <f>IF(Badges!K184="A","A"," ")</f>
        <v xml:space="preserve"> </v>
      </c>
    </row>
    <row r="52" spans="1:19" x14ac:dyDescent="0.2">
      <c r="A52" s="267"/>
      <c r="B52" s="359" t="str">
        <f>Bridging!C16</f>
        <v>Plan a Ceremony</v>
      </c>
      <c r="C52" s="259" t="str">
        <f>IF(Bridging!K17="C","C",IF(Bridging!K17="P","P",""))</f>
        <v/>
      </c>
      <c r="E52" s="255"/>
      <c r="F52" s="256" t="str">
        <f>Badges!C59</f>
        <v xml:space="preserve">Track a public-policy issue being </v>
      </c>
      <c r="G52" s="258" t="str">
        <f>IF(Badges!K59="A","A"," ")</f>
        <v xml:space="preserve"> </v>
      </c>
      <c r="I52" s="255"/>
      <c r="J52" s="256" t="str">
        <f>Badges!C114</f>
        <v>Organize a mock emergency drill</v>
      </c>
      <c r="K52" s="258" t="str">
        <f>IF(Badges!K114="A","A"," ")</f>
        <v xml:space="preserve"> </v>
      </c>
      <c r="M52" s="354" t="str">
        <f>Badges!B168</f>
        <v>On My Own</v>
      </c>
      <c r="N52" s="355"/>
      <c r="O52" s="355"/>
    </row>
    <row r="53" spans="1:19" x14ac:dyDescent="0.2">
      <c r="B53" s="269" t="s">
        <v>140</v>
      </c>
      <c r="C53" s="259" t="str">
        <f>IF(Bridging!K18="C","C",IF(Bridging!K18="P","P",""))</f>
        <v/>
      </c>
      <c r="E53" s="255"/>
      <c r="F53" s="256" t="str">
        <f>Badges!C60</f>
        <v>Explore an international NGO</v>
      </c>
      <c r="G53" s="258" t="str">
        <f>IF(Badges!K60="A","A"," ")</f>
        <v xml:space="preserve"> </v>
      </c>
      <c r="I53" s="255">
        <v>5</v>
      </c>
      <c r="J53" s="256" t="str">
        <f>Badges!C115</f>
        <v>Explore real-life examples for handling wilderness emergencies</v>
      </c>
      <c r="K53" s="257"/>
      <c r="M53" s="255">
        <v>5</v>
      </c>
      <c r="N53" s="256" t="str">
        <f>Badges!C185</f>
        <v>Plan for sharing with others</v>
      </c>
      <c r="O53" s="257"/>
    </row>
    <row r="54" spans="1:19" x14ac:dyDescent="0.2">
      <c r="B54" s="263"/>
      <c r="C54" s="356"/>
      <c r="I54" s="255"/>
      <c r="J54" s="256" t="str">
        <f>Badges!C116</f>
        <v>Explore wilderness survival</v>
      </c>
      <c r="K54" s="258" t="str">
        <f>IF(Badges!K116="A","A"," ")</f>
        <v xml:space="preserve"> </v>
      </c>
      <c r="M54" s="255"/>
      <c r="N54" s="256" t="str">
        <f>Badges!C186</f>
        <v>Plan for presents</v>
      </c>
      <c r="O54" s="258" t="str">
        <f>IF(Badges!K186="A","A"," ")</f>
        <v xml:space="preserve"> </v>
      </c>
      <c r="Q54" s="275"/>
      <c r="R54" s="275"/>
      <c r="S54" s="248"/>
    </row>
    <row r="55" spans="1:19" x14ac:dyDescent="0.2">
      <c r="I55" s="255"/>
      <c r="J55" s="256" t="str">
        <f>Badges!C117</f>
        <v>Investigate extreme first aid</v>
      </c>
      <c r="K55" s="258" t="str">
        <f>IF(Badges!K117="A","A"," ")</f>
        <v xml:space="preserve"> </v>
      </c>
      <c r="M55" s="255"/>
      <c r="N55" s="256" t="str">
        <f>Badges!C187</f>
        <v>Budget for your time</v>
      </c>
      <c r="O55" s="258" t="str">
        <f>IF(Badges!K187="A","A"," ")</f>
        <v xml:space="preserve"> </v>
      </c>
      <c r="Q55" s="514"/>
      <c r="R55" s="514"/>
      <c r="S55" s="514"/>
    </row>
    <row r="56" spans="1:19" x14ac:dyDescent="0.2">
      <c r="I56" s="255"/>
      <c r="J56" s="256" t="str">
        <f>Badges!C118</f>
        <v>Interview an everyday hero</v>
      </c>
      <c r="K56" s="258" t="str">
        <f>IF(Badges!K118="A","A"," ")</f>
        <v xml:space="preserve"> </v>
      </c>
      <c r="M56" s="255"/>
      <c r="N56" s="256" t="str">
        <f>Badges!C188</f>
        <v>Charity starts… with a budget</v>
      </c>
      <c r="O56" s="258" t="str">
        <f>IF(Badges!K188="A","A"," ")</f>
        <v xml:space="preserve"> </v>
      </c>
    </row>
    <row r="57" spans="1:19" x14ac:dyDescent="0.2">
      <c r="I57" s="354" t="str">
        <f>Badges!B121</f>
        <v>Ambassador Girl Scout Way</v>
      </c>
      <c r="J57" s="355"/>
      <c r="K57" s="355"/>
      <c r="M57" s="354" t="str">
        <f>Badges!B215</f>
        <v>Research and Development</v>
      </c>
      <c r="N57" s="355"/>
      <c r="O57" s="355"/>
    </row>
    <row r="58" spans="1:19" x14ac:dyDescent="0.2">
      <c r="I58" s="255">
        <v>1</v>
      </c>
      <c r="J58" s="256" t="str">
        <f>Badges!C122</f>
        <v>Use song to bring people together or to spread a message</v>
      </c>
      <c r="K58" s="257"/>
      <c r="M58" s="255">
        <v>1</v>
      </c>
      <c r="N58" s="256" t="str">
        <f>Badges!C216</f>
        <v>Analyze sales trends</v>
      </c>
      <c r="O58" s="257"/>
    </row>
    <row r="59" spans="1:19" x14ac:dyDescent="0.2">
      <c r="I59" s="255"/>
      <c r="J59" s="256" t="str">
        <f>Badges!C123</f>
        <v>Use music to move people to action</v>
      </c>
      <c r="K59" s="258" t="str">
        <f>IF(Badges!K123="A","A"," ")</f>
        <v xml:space="preserve"> </v>
      </c>
      <c r="M59" s="255"/>
      <c r="N59" s="256" t="str">
        <f>Badges!C217</f>
        <v>Invest some R&amp;D</v>
      </c>
      <c r="O59" s="258" t="str">
        <f>IF(Badges!K217="A","A"," ")</f>
        <v xml:space="preserve"> </v>
      </c>
    </row>
    <row r="60" spans="1:19" x14ac:dyDescent="0.2">
      <c r="I60" s="255"/>
      <c r="J60" s="256" t="str">
        <f>Badges!C124</f>
        <v xml:space="preserve">Ogranize a songfest for younger </v>
      </c>
      <c r="K60" s="258" t="str">
        <f>IF(Badges!K124="A","A"," ")</f>
        <v xml:space="preserve"> </v>
      </c>
      <c r="M60" s="255">
        <v>2</v>
      </c>
      <c r="N60" s="256" t="str">
        <f>Badges!C218</f>
        <v>Reasearch how other companies innovate</v>
      </c>
      <c r="O60" s="257"/>
    </row>
    <row r="61" spans="1:19" ht="12.75" customHeight="1" x14ac:dyDescent="0.2">
      <c r="I61" s="255"/>
      <c r="J61" s="256" t="str">
        <f>Badges!C125</f>
        <v>Bring generations together in song</v>
      </c>
      <c r="K61" s="258" t="str">
        <f>IF(Badges!K125="A","A"," ")</f>
        <v xml:space="preserve"> </v>
      </c>
      <c r="M61" s="255"/>
      <c r="N61" s="256" t="str">
        <f>Badges!C219</f>
        <v>Find at least three other companies</v>
      </c>
      <c r="O61" s="258" t="str">
        <f>IF(Badges!K219="A","A"," ")</f>
        <v xml:space="preserve"> </v>
      </c>
    </row>
    <row r="62" spans="1:19" ht="12.75" customHeight="1" x14ac:dyDescent="0.2">
      <c r="I62" s="255">
        <v>2</v>
      </c>
      <c r="J62" s="256" t="str">
        <f>Badges!C126</f>
        <v>Celebrate World Thinking Day</v>
      </c>
      <c r="K62" s="257"/>
      <c r="M62" s="255">
        <v>3</v>
      </c>
      <c r="N62" s="256" t="str">
        <f>Badges!C218</f>
        <v>Reasearch how other companies innovate</v>
      </c>
      <c r="O62" s="257"/>
    </row>
    <row r="63" spans="1:19" x14ac:dyDescent="0.2">
      <c r="I63" s="255"/>
      <c r="J63" s="256" t="str">
        <f>Badges!C127</f>
        <v>Follow in the steps of female leaders</v>
      </c>
      <c r="K63" s="258" t="str">
        <f>IF(Badges!K127="A","A"," ")</f>
        <v xml:space="preserve"> </v>
      </c>
      <c r="M63" s="255"/>
      <c r="N63" s="256" t="str">
        <f>Badges!C221</f>
        <v>Developing a new product</v>
      </c>
      <c r="O63" s="258" t="str">
        <f>IF(Badges!K221="A","A"," ")</f>
        <v xml:space="preserve"> </v>
      </c>
    </row>
    <row r="64" spans="1:19" x14ac:dyDescent="0.2">
      <c r="I64" s="255"/>
      <c r="J64" s="256" t="str">
        <f>Badges!C128</f>
        <v>Make World Thinking Day cards</v>
      </c>
      <c r="K64" s="258" t="str">
        <f>IF(Badges!K128="A","A"," ")</f>
        <v xml:space="preserve"> </v>
      </c>
      <c r="M64" s="255">
        <v>4</v>
      </c>
      <c r="N64" s="256" t="str">
        <f>Badges!C222</f>
        <v>Expolore possible projects during your cookie sale</v>
      </c>
      <c r="O64" s="257"/>
    </row>
    <row r="65" spans="1:19" x14ac:dyDescent="0.2">
      <c r="I65" s="255"/>
      <c r="J65" s="256" t="str">
        <f>Badges!C129</f>
        <v>Earn their Word Thinking Day award</v>
      </c>
      <c r="K65" s="258" t="str">
        <f>IF(Badges!K129="A","A"," ")</f>
        <v xml:space="preserve"> </v>
      </c>
      <c r="M65" s="255"/>
      <c r="N65" s="256" t="str">
        <f>Badges!C223</f>
        <v>If you're considering serveral</v>
      </c>
      <c r="O65" s="258" t="str">
        <f>IF(Badges!K223="A","A"," ")</f>
        <v xml:space="preserve"> </v>
      </c>
    </row>
    <row r="66" spans="1:19" x14ac:dyDescent="0.2">
      <c r="M66" s="255">
        <v>5</v>
      </c>
      <c r="N66" s="256" t="str">
        <f>Badges!C220</f>
        <v>Find out how companies use R&amp;D to improve their products</v>
      </c>
      <c r="O66" s="257"/>
    </row>
    <row r="67" spans="1:19" x14ac:dyDescent="0.2">
      <c r="M67" s="255"/>
      <c r="N67" s="256" t="str">
        <f>Badges!C225</f>
        <v xml:space="preserve">R&amp;D can be more </v>
      </c>
      <c r="O67" s="258" t="str">
        <f>IF(Badges!K225="A","A"," ")</f>
        <v xml:space="preserve"> </v>
      </c>
    </row>
    <row r="70" spans="1:19" x14ac:dyDescent="0.2">
      <c r="F70" s="262"/>
      <c r="J70" s="262"/>
    </row>
    <row r="71" spans="1:19" x14ac:dyDescent="0.2">
      <c r="E71" s="292"/>
      <c r="F71" s="271"/>
      <c r="G71" s="356"/>
      <c r="H71" s="262"/>
      <c r="I71" s="292"/>
      <c r="J71" s="271"/>
      <c r="K71" s="356"/>
      <c r="L71" s="262"/>
      <c r="M71" s="262"/>
    </row>
    <row r="72" spans="1:19" x14ac:dyDescent="0.2">
      <c r="A72" s="505" t="s">
        <v>139</v>
      </c>
      <c r="B72" s="506"/>
      <c r="C72" s="507"/>
      <c r="E72" s="502" t="s">
        <v>59</v>
      </c>
      <c r="F72" s="502"/>
      <c r="G72" s="502"/>
      <c r="H72" s="262"/>
      <c r="I72" s="518" t="s">
        <v>139</v>
      </c>
      <c r="J72" s="518"/>
      <c r="K72" s="518"/>
      <c r="L72" s="262"/>
      <c r="M72" s="515" t="s">
        <v>139</v>
      </c>
      <c r="N72" s="516"/>
      <c r="O72" s="517"/>
      <c r="Q72" s="515" t="s">
        <v>139</v>
      </c>
      <c r="R72" s="516"/>
      <c r="S72" s="517"/>
    </row>
    <row r="73" spans="1:19" x14ac:dyDescent="0.2">
      <c r="A73" s="503" t="str">
        <f>'Council Own'!B6</f>
        <v>&lt;&lt;List Badge Here&gt;&gt;</v>
      </c>
      <c r="B73" s="504"/>
      <c r="C73" s="260" t="str">
        <f>IF('Council Own'!K28="C","C",IF('Council Own'!K28="P","P",""))</f>
        <v/>
      </c>
      <c r="E73" s="511" t="str">
        <f>'Fun Patches'!C5</f>
        <v>&lt;LIST PATCH HERE&gt;</v>
      </c>
      <c r="F73" s="512"/>
      <c r="G73" s="258" t="str">
        <f>IF('Fun Patches'!K5="A","A"," ")</f>
        <v xml:space="preserve"> </v>
      </c>
      <c r="H73" s="262"/>
      <c r="I73" s="266" t="str">
        <f>'Council Own'!B6</f>
        <v>&lt;&lt;List Badge Here&gt;&gt;</v>
      </c>
      <c r="J73" s="266"/>
      <c r="K73" s="266"/>
      <c r="L73" s="262"/>
      <c r="M73" s="266" t="str">
        <f>'Council Own'!B54</f>
        <v>&lt;&lt;List Badge Here&gt;&gt;</v>
      </c>
      <c r="N73" s="266"/>
      <c r="O73" s="266"/>
      <c r="Q73" s="266" t="str">
        <f>'Council Own'!B102</f>
        <v>&lt;&lt;List Badge Here&gt;&gt;</v>
      </c>
      <c r="R73" s="266"/>
      <c r="S73" s="266"/>
    </row>
    <row r="74" spans="1:19" x14ac:dyDescent="0.2">
      <c r="A74" s="503" t="str">
        <f>'Council Own'!B30</f>
        <v>&lt;&lt;List Badge Here&gt;&gt;</v>
      </c>
      <c r="B74" s="504"/>
      <c r="C74" s="260" t="str">
        <f>IF('Council Own'!K52="C","C",IF('Council Own'!K52="P","P",""))</f>
        <v/>
      </c>
      <c r="E74" s="489" t="str">
        <f>'Fun Patches'!C6</f>
        <v>&lt;LIST PATCH HERE&gt;</v>
      </c>
      <c r="F74" s="490"/>
      <c r="G74" s="265" t="str">
        <f>IF('Fun Patches'!K6="A","A"," ")</f>
        <v xml:space="preserve"> </v>
      </c>
      <c r="H74" s="262"/>
      <c r="I74" s="255">
        <v>1</v>
      </c>
      <c r="J74" s="359" t="str">
        <f>'Council Own'!C7</f>
        <v>&lt;List Requirement Here&gt;</v>
      </c>
      <c r="K74" s="265" t="str">
        <f>IF('Council Own'!K7="A","A"," ")</f>
        <v xml:space="preserve"> </v>
      </c>
      <c r="L74" s="262"/>
      <c r="M74" s="255">
        <v>1</v>
      </c>
      <c r="N74" s="359" t="str">
        <f>'Council Own'!C55</f>
        <v>&lt;List Requirement Here&gt;</v>
      </c>
      <c r="O74" s="265" t="str">
        <f>IF('Council Own'!K55="A","A"," ")</f>
        <v xml:space="preserve"> </v>
      </c>
      <c r="Q74" s="255">
        <v>1</v>
      </c>
      <c r="R74" s="359" t="str">
        <f>'Council Own'!C103</f>
        <v>&lt;List Requirement Here&gt;</v>
      </c>
      <c r="S74" s="265" t="str">
        <f>IF('Council Own'!K103="A","A"," ")</f>
        <v xml:space="preserve"> </v>
      </c>
    </row>
    <row r="75" spans="1:19" x14ac:dyDescent="0.2">
      <c r="A75" s="503" t="str">
        <f>'Council Own'!B54</f>
        <v>&lt;&lt;List Badge Here&gt;&gt;</v>
      </c>
      <c r="B75" s="504"/>
      <c r="C75" s="260" t="str">
        <f>IF('Council Own'!K76="C","C",IF('Council Own'!K76="P","P",""))</f>
        <v/>
      </c>
      <c r="E75" s="489" t="str">
        <f>'Fun Patches'!C7</f>
        <v>&lt;LIST PATCH HERE&gt;</v>
      </c>
      <c r="F75" s="490"/>
      <c r="G75" s="265" t="str">
        <f>IF('Fun Patches'!K7="A","A"," ")</f>
        <v xml:space="preserve"> </v>
      </c>
      <c r="H75" s="262"/>
      <c r="I75" s="255"/>
      <c r="J75" s="359" t="str">
        <f>'Council Own'!C8</f>
        <v>&lt;List Requirement Here&gt;</v>
      </c>
      <c r="K75" s="265" t="str">
        <f>IF('Council Own'!K8="A","A"," ")</f>
        <v xml:space="preserve"> </v>
      </c>
      <c r="L75" s="262"/>
      <c r="M75" s="255"/>
      <c r="N75" s="359" t="str">
        <f>'Council Own'!C56</f>
        <v>&lt;List Requirement Here&gt;</v>
      </c>
      <c r="O75" s="265" t="str">
        <f>IF('Council Own'!K56="A","A"," ")</f>
        <v xml:space="preserve"> </v>
      </c>
      <c r="Q75" s="255"/>
      <c r="R75" s="359" t="str">
        <f>'Council Own'!C104</f>
        <v>&lt;List Requirement Here&gt;</v>
      </c>
      <c r="S75" s="265" t="str">
        <f>IF('Council Own'!K104="A","A"," ")</f>
        <v xml:space="preserve"> </v>
      </c>
    </row>
    <row r="76" spans="1:19" x14ac:dyDescent="0.2">
      <c r="A76" s="503" t="str">
        <f>'Council Own'!B78</f>
        <v>&lt;&lt;List Badge Here&gt;&gt;</v>
      </c>
      <c r="B76" s="504"/>
      <c r="C76" s="260" t="str">
        <f>IF('Council Own'!K100="C","C",IF('Council Own'!K100="P","P",""))</f>
        <v/>
      </c>
      <c r="E76" s="489" t="str">
        <f>'Fun Patches'!C8</f>
        <v>&lt;LIST PATCH HERE&gt;</v>
      </c>
      <c r="F76" s="490"/>
      <c r="G76" s="265" t="str">
        <f>IF('Fun Patches'!K8="A","A"," ")</f>
        <v xml:space="preserve"> </v>
      </c>
      <c r="H76" s="262"/>
      <c r="I76" s="255"/>
      <c r="J76" s="359" t="str">
        <f>'Council Own'!C9</f>
        <v>&lt;List Requirement Here&gt;</v>
      </c>
      <c r="K76" s="265" t="str">
        <f>IF('Council Own'!K9="A","A"," ")</f>
        <v xml:space="preserve"> </v>
      </c>
      <c r="L76" s="262"/>
      <c r="M76" s="255"/>
      <c r="N76" s="359" t="str">
        <f>'Council Own'!C57</f>
        <v>&lt;List Requirement Here&gt;</v>
      </c>
      <c r="O76" s="265" t="str">
        <f>IF('Council Own'!K57="A","A"," ")</f>
        <v xml:space="preserve"> </v>
      </c>
      <c r="Q76" s="255"/>
      <c r="R76" s="359" t="str">
        <f>'Council Own'!C105</f>
        <v>&lt;List Requirement Here&gt;</v>
      </c>
      <c r="S76" s="265" t="str">
        <f>IF('Council Own'!K105="A","A"," ")</f>
        <v xml:space="preserve"> </v>
      </c>
    </row>
    <row r="77" spans="1:19" x14ac:dyDescent="0.2">
      <c r="A77" s="503" t="str">
        <f>'Council Own'!B102</f>
        <v>&lt;&lt;List Badge Here&gt;&gt;</v>
      </c>
      <c r="B77" s="504"/>
      <c r="C77" s="260" t="str">
        <f>IF('Council Own'!K124="C","C",IF('Council Own'!K124="P","P",""))</f>
        <v/>
      </c>
      <c r="E77" s="489" t="str">
        <f>'Fun Patches'!C9</f>
        <v>&lt;LIST PATCH HERE&gt;</v>
      </c>
      <c r="F77" s="490"/>
      <c r="G77" s="265" t="str">
        <f>IF('Fun Patches'!K9="A","A"," ")</f>
        <v xml:space="preserve"> </v>
      </c>
      <c r="H77" s="262"/>
      <c r="I77" s="255"/>
      <c r="J77" s="359" t="str">
        <f>'Council Own'!C10</f>
        <v>&lt;List Requirement Here&gt;</v>
      </c>
      <c r="K77" s="265" t="str">
        <f>IF('Council Own'!K10="A","A"," ")</f>
        <v xml:space="preserve"> </v>
      </c>
      <c r="L77" s="262"/>
      <c r="M77" s="255"/>
      <c r="N77" s="359" t="str">
        <f>'Council Own'!C58</f>
        <v>&lt;List Requirement Here&gt;</v>
      </c>
      <c r="O77" s="265" t="str">
        <f>IF('Council Own'!K58="A","A"," ")</f>
        <v xml:space="preserve"> </v>
      </c>
      <c r="Q77" s="255"/>
      <c r="R77" s="359" t="str">
        <f>'Council Own'!C106</f>
        <v>&lt;List Requirement Here&gt;</v>
      </c>
      <c r="S77" s="265" t="str">
        <f>IF('Council Own'!K106="A","A"," ")</f>
        <v xml:space="preserve"> </v>
      </c>
    </row>
    <row r="78" spans="1:19" x14ac:dyDescent="0.2">
      <c r="A78" s="503" t="str">
        <f>'Council Own'!B126</f>
        <v>&lt;&lt;List Badge Here&gt;&gt;</v>
      </c>
      <c r="B78" s="504"/>
      <c r="C78" s="260" t="str">
        <f>IF('Council Own'!K148="C","C",IF('Council Own'!K148="P","P",""))</f>
        <v/>
      </c>
      <c r="E78" s="489" t="str">
        <f>'Fun Patches'!C10</f>
        <v>&lt;LIST PATCH HERE&gt;</v>
      </c>
      <c r="F78" s="490"/>
      <c r="G78" s="265" t="str">
        <f>IF('Fun Patches'!K10="A","A"," ")</f>
        <v xml:space="preserve"> </v>
      </c>
      <c r="I78" s="255">
        <v>2</v>
      </c>
      <c r="J78" s="359" t="str">
        <f>'Council Own'!C11</f>
        <v>&lt;List Requirement Here&gt;</v>
      </c>
      <c r="K78" s="265" t="str">
        <f>IF('Council Own'!K11="A","A"," ")</f>
        <v xml:space="preserve"> </v>
      </c>
      <c r="M78" s="255">
        <v>2</v>
      </c>
      <c r="N78" s="359" t="str">
        <f>'Council Own'!C59</f>
        <v>&lt;List Requirement Here&gt;</v>
      </c>
      <c r="O78" s="265" t="str">
        <f>IF('Council Own'!K59="A","A"," ")</f>
        <v xml:space="preserve"> </v>
      </c>
      <c r="Q78" s="255">
        <v>2</v>
      </c>
      <c r="R78" s="359" t="str">
        <f>'Council Own'!C107</f>
        <v>&lt;List Requirement Here&gt;</v>
      </c>
      <c r="S78" s="265" t="str">
        <f>IF('Council Own'!K107="A","A"," ")</f>
        <v xml:space="preserve"> </v>
      </c>
    </row>
    <row r="79" spans="1:19" x14ac:dyDescent="0.2">
      <c r="E79" s="489" t="str">
        <f>'Fun Patches'!C11</f>
        <v>&lt;LIST PATCH HERE&gt;</v>
      </c>
      <c r="F79" s="490"/>
      <c r="G79" s="265" t="str">
        <f>IF('Fun Patches'!K11="A","A"," ")</f>
        <v xml:space="preserve"> </v>
      </c>
      <c r="I79" s="255"/>
      <c r="J79" s="359" t="str">
        <f>'Council Own'!C12</f>
        <v>&lt;List Requirement Here&gt;</v>
      </c>
      <c r="K79" s="265" t="str">
        <f>IF('Council Own'!K12="A","A"," ")</f>
        <v xml:space="preserve"> </v>
      </c>
      <c r="M79" s="255"/>
      <c r="N79" s="359" t="str">
        <f>'Council Own'!C60</f>
        <v>&lt;List Requirement Here&gt;</v>
      </c>
      <c r="O79" s="265" t="str">
        <f>IF('Council Own'!K60="A","A"," ")</f>
        <v xml:space="preserve"> </v>
      </c>
      <c r="Q79" s="255"/>
      <c r="R79" s="359" t="str">
        <f>'Council Own'!C108</f>
        <v>&lt;List Requirement Here&gt;</v>
      </c>
      <c r="S79" s="265" t="str">
        <f>IF('Council Own'!K108="A","A"," ")</f>
        <v xml:space="preserve"> </v>
      </c>
    </row>
    <row r="80" spans="1:19" x14ac:dyDescent="0.2">
      <c r="E80" s="489" t="str">
        <f>'Fun Patches'!C12</f>
        <v>&lt;LIST PATCH HERE&gt;</v>
      </c>
      <c r="F80" s="490"/>
      <c r="G80" s="265" t="str">
        <f>IF('Fun Patches'!K12="A","A"," ")</f>
        <v xml:space="preserve"> </v>
      </c>
      <c r="I80" s="255"/>
      <c r="J80" s="359" t="str">
        <f>'Council Own'!C13</f>
        <v>&lt;List Requirement Here&gt;</v>
      </c>
      <c r="K80" s="265" t="str">
        <f>IF('Council Own'!K13="A","A"," ")</f>
        <v xml:space="preserve"> </v>
      </c>
      <c r="M80" s="255"/>
      <c r="N80" s="359" t="str">
        <f>'Council Own'!C61</f>
        <v>&lt;List Requirement Here&gt;</v>
      </c>
      <c r="O80" s="265" t="str">
        <f>IF('Council Own'!K61="A","A"," ")</f>
        <v xml:space="preserve"> </v>
      </c>
      <c r="Q80" s="255"/>
      <c r="R80" s="359" t="str">
        <f>'Council Own'!C109</f>
        <v>&lt;List Requirement Here&gt;</v>
      </c>
      <c r="S80" s="265" t="str">
        <f>IF('Council Own'!K109="A","A"," ")</f>
        <v xml:space="preserve"> </v>
      </c>
    </row>
    <row r="81" spans="1:22" x14ac:dyDescent="0.2">
      <c r="E81" s="489" t="str">
        <f>'Fun Patches'!C13</f>
        <v>&lt;LIST PATCH HERE&gt;</v>
      </c>
      <c r="F81" s="490"/>
      <c r="G81" s="265" t="str">
        <f>IF('Fun Patches'!K13="A","A"," ")</f>
        <v xml:space="preserve"> </v>
      </c>
      <c r="I81" s="255"/>
      <c r="J81" s="359" t="str">
        <f>'Council Own'!C14</f>
        <v>&lt;List Requirement Here&gt;</v>
      </c>
      <c r="K81" s="265" t="str">
        <f>IF('Council Own'!K14="A","A"," ")</f>
        <v xml:space="preserve"> </v>
      </c>
      <c r="M81" s="255"/>
      <c r="N81" s="359" t="str">
        <f>'Council Own'!C62</f>
        <v>&lt;List Requirement Here&gt;</v>
      </c>
      <c r="O81" s="265" t="str">
        <f>IF('Council Own'!K62="A","A"," ")</f>
        <v xml:space="preserve"> </v>
      </c>
      <c r="Q81" s="255"/>
      <c r="R81" s="359" t="str">
        <f>'Council Own'!C110</f>
        <v>&lt;List Requirement Here&gt;</v>
      </c>
      <c r="S81" s="265" t="str">
        <f>IF('Council Own'!K110="A","A"," ")</f>
        <v xml:space="preserve"> </v>
      </c>
    </row>
    <row r="82" spans="1:22" x14ac:dyDescent="0.2">
      <c r="E82" s="489" t="str">
        <f>'Fun Patches'!C14</f>
        <v>&lt;LIST PATCH HERE&gt;</v>
      </c>
      <c r="F82" s="490"/>
      <c r="G82" s="265" t="str">
        <f>IF('Fun Patches'!K14="A","A"," ")</f>
        <v xml:space="preserve"> </v>
      </c>
      <c r="I82" s="255">
        <v>3</v>
      </c>
      <c r="J82" s="359" t="str">
        <f>'Council Own'!C15</f>
        <v>&lt;List Requirement Here&gt;</v>
      </c>
      <c r="K82" s="265" t="str">
        <f>IF('Council Own'!K15="A","A"," ")</f>
        <v xml:space="preserve"> </v>
      </c>
      <c r="M82" s="255">
        <v>3</v>
      </c>
      <c r="N82" s="359" t="str">
        <f>'Council Own'!C63</f>
        <v>&lt;List Requirement Here&gt;</v>
      </c>
      <c r="O82" s="265" t="str">
        <f>IF('Council Own'!K63="A","A"," ")</f>
        <v xml:space="preserve"> </v>
      </c>
      <c r="Q82" s="255">
        <v>3</v>
      </c>
      <c r="R82" s="359" t="str">
        <f>'Council Own'!C111</f>
        <v>&lt;List Requirement Here&gt;</v>
      </c>
      <c r="S82" s="265" t="str">
        <f>IF('Council Own'!K111="A","A"," ")</f>
        <v xml:space="preserve"> </v>
      </c>
    </row>
    <row r="83" spans="1:22" x14ac:dyDescent="0.2">
      <c r="E83" s="489" t="str">
        <f>'Fun Patches'!C15</f>
        <v>&lt;LIST PATCH HERE&gt;</v>
      </c>
      <c r="F83" s="490"/>
      <c r="G83" s="265" t="str">
        <f>IF('Fun Patches'!K15="A","A"," ")</f>
        <v xml:space="preserve"> </v>
      </c>
      <c r="I83" s="255"/>
      <c r="J83" s="359" t="str">
        <f>'Council Own'!C16</f>
        <v>&lt;List Requirement Here&gt;</v>
      </c>
      <c r="K83" s="265" t="str">
        <f>IF('Council Own'!K16="A","A"," ")</f>
        <v xml:space="preserve"> </v>
      </c>
      <c r="M83" s="255"/>
      <c r="N83" s="359" t="str">
        <f>'Council Own'!C64</f>
        <v>&lt;List Requirement Here&gt;</v>
      </c>
      <c r="O83" s="265" t="str">
        <f>IF('Council Own'!K64="A","A"," ")</f>
        <v xml:space="preserve"> </v>
      </c>
      <c r="Q83" s="255"/>
      <c r="R83" s="359" t="str">
        <f>'Council Own'!C112</f>
        <v>&lt;List Requirement Here&gt;</v>
      </c>
      <c r="S83" s="265" t="str">
        <f>IF('Council Own'!K112="A","A"," ")</f>
        <v xml:space="preserve"> </v>
      </c>
    </row>
    <row r="84" spans="1:22" x14ac:dyDescent="0.2">
      <c r="E84" s="489" t="str">
        <f>'Fun Patches'!C16</f>
        <v>&lt;LIST PATCH HERE&gt;</v>
      </c>
      <c r="F84" s="490"/>
      <c r="G84" s="265" t="str">
        <f>IF('Fun Patches'!K16="A","A"," ")</f>
        <v xml:space="preserve"> </v>
      </c>
      <c r="I84" s="255"/>
      <c r="J84" s="359" t="str">
        <f>'Council Own'!C17</f>
        <v>&lt;List Requirement Here&gt;</v>
      </c>
      <c r="K84" s="265" t="str">
        <f>IF('Council Own'!K17="A","A"," ")</f>
        <v xml:space="preserve"> </v>
      </c>
      <c r="M84" s="255"/>
      <c r="N84" s="359" t="str">
        <f>'Council Own'!C65</f>
        <v>&lt;List Requirement Here&gt;</v>
      </c>
      <c r="O84" s="265" t="str">
        <f>IF('Council Own'!K65="A","A"," ")</f>
        <v xml:space="preserve"> </v>
      </c>
      <c r="Q84" s="255"/>
      <c r="R84" s="359" t="str">
        <f>'Council Own'!C113</f>
        <v>&lt;List Requirement Here&gt;</v>
      </c>
      <c r="S84" s="265" t="str">
        <f>IF('Council Own'!K113="A","A"," ")</f>
        <v xml:space="preserve"> </v>
      </c>
    </row>
    <row r="85" spans="1:22" x14ac:dyDescent="0.2">
      <c r="E85" s="489" t="str">
        <f>'Fun Patches'!C17</f>
        <v>&lt;LIST PATCH HERE&gt;</v>
      </c>
      <c r="F85" s="490"/>
      <c r="G85" s="258" t="str">
        <f>IF('Fun Patches'!K17="A","A"," ")</f>
        <v xml:space="preserve"> </v>
      </c>
      <c r="I85" s="255"/>
      <c r="J85" s="359" t="str">
        <f>'Council Own'!C18</f>
        <v>&lt;List Requirement Here&gt;</v>
      </c>
      <c r="K85" s="265" t="str">
        <f>IF('Council Own'!K18="A","A"," ")</f>
        <v xml:space="preserve"> </v>
      </c>
      <c r="M85" s="255"/>
      <c r="N85" s="359" t="str">
        <f>'Council Own'!C66</f>
        <v>&lt;List Requirement Here&gt;</v>
      </c>
      <c r="O85" s="265" t="str">
        <f>IF('Council Own'!K66="A","A"," ")</f>
        <v xml:space="preserve"> </v>
      </c>
      <c r="Q85" s="255"/>
      <c r="R85" s="359" t="str">
        <f>'Council Own'!C114</f>
        <v>&lt;List Requirement Here&gt;</v>
      </c>
      <c r="S85" s="265" t="str">
        <f>IF('Council Own'!K114="A","A"," ")</f>
        <v xml:space="preserve"> </v>
      </c>
    </row>
    <row r="86" spans="1:22" x14ac:dyDescent="0.2">
      <c r="A86" s="250"/>
      <c r="B86" s="251"/>
      <c r="C86" s="252"/>
      <c r="E86" s="489" t="str">
        <f>'Fun Patches'!C18</f>
        <v>&lt;LIST PATCH HERE&gt;</v>
      </c>
      <c r="F86" s="490"/>
      <c r="G86" s="265" t="str">
        <f>IF('Fun Patches'!K18="A","A"," ")</f>
        <v xml:space="preserve"> </v>
      </c>
      <c r="I86" s="255">
        <v>4</v>
      </c>
      <c r="J86" s="359" t="str">
        <f>'Council Own'!C19</f>
        <v>&lt;List Requirement Here&gt;</v>
      </c>
      <c r="K86" s="265" t="str">
        <f>IF('Council Own'!K19="A","A"," ")</f>
        <v xml:space="preserve"> </v>
      </c>
      <c r="M86" s="255">
        <v>4</v>
      </c>
      <c r="N86" s="359" t="str">
        <f>'Council Own'!C67</f>
        <v>&lt;List Requirement Here&gt;</v>
      </c>
      <c r="O86" s="265" t="str">
        <f>IF('Council Own'!K67="A","A"," ")</f>
        <v xml:space="preserve"> </v>
      </c>
      <c r="Q86" s="255">
        <v>4</v>
      </c>
      <c r="R86" s="359" t="str">
        <f>'Council Own'!C115</f>
        <v>&lt;List Requirement Here&gt;</v>
      </c>
      <c r="S86" s="265" t="str">
        <f>IF('Council Own'!K115="A","A"," ")</f>
        <v xml:space="preserve"> </v>
      </c>
    </row>
    <row r="87" spans="1:22" x14ac:dyDescent="0.2">
      <c r="E87" s="489" t="str">
        <f>'Fun Patches'!C19</f>
        <v>&lt;LIST PATCH HERE&gt;</v>
      </c>
      <c r="F87" s="490"/>
      <c r="G87" s="265" t="str">
        <f>IF('Fun Patches'!K19="A","A"," ")</f>
        <v xml:space="preserve"> </v>
      </c>
      <c r="I87" s="255"/>
      <c r="J87" s="359" t="str">
        <f>'Council Own'!C20</f>
        <v>&lt;List Requirement Here&gt;</v>
      </c>
      <c r="K87" s="265" t="str">
        <f>IF('Council Own'!K20="A","A"," ")</f>
        <v xml:space="preserve"> </v>
      </c>
      <c r="M87" s="255"/>
      <c r="N87" s="359" t="str">
        <f>'Council Own'!C68</f>
        <v>&lt;List Requirement Here&gt;</v>
      </c>
      <c r="O87" s="265" t="str">
        <f>IF('Council Own'!K68="A","A"," ")</f>
        <v xml:space="preserve"> </v>
      </c>
      <c r="Q87" s="255"/>
      <c r="R87" s="359" t="str">
        <f>'Council Own'!C116</f>
        <v>&lt;List Requirement Here&gt;</v>
      </c>
      <c r="S87" s="265" t="str">
        <f>IF('Council Own'!K116="A","A"," ")</f>
        <v xml:space="preserve"> </v>
      </c>
    </row>
    <row r="88" spans="1:22" x14ac:dyDescent="0.2">
      <c r="E88" s="489" t="str">
        <f>'Fun Patches'!C20</f>
        <v>&lt;LIST PATCH HERE&gt;</v>
      </c>
      <c r="F88" s="490"/>
      <c r="G88" s="265" t="str">
        <f>IF('Fun Patches'!K20="A","A"," ")</f>
        <v xml:space="preserve"> </v>
      </c>
      <c r="I88" s="255"/>
      <c r="J88" s="359" t="str">
        <f>'Council Own'!C21</f>
        <v>&lt;List Requirement Here&gt;</v>
      </c>
      <c r="K88" s="265" t="str">
        <f>IF('Council Own'!K21="A","A"," ")</f>
        <v xml:space="preserve"> </v>
      </c>
      <c r="M88" s="255"/>
      <c r="N88" s="359" t="str">
        <f>'Council Own'!C69</f>
        <v>&lt;List Requirement Here&gt;</v>
      </c>
      <c r="O88" s="265" t="str">
        <f>IF('Council Own'!K69="A","A"," ")</f>
        <v xml:space="preserve"> </v>
      </c>
      <c r="Q88" s="255"/>
      <c r="R88" s="359" t="str">
        <f>'Council Own'!C117</f>
        <v>&lt;List Requirement Here&gt;</v>
      </c>
      <c r="S88" s="265" t="str">
        <f>IF('Council Own'!K117="A","A"," ")</f>
        <v xml:space="preserve"> </v>
      </c>
    </row>
    <row r="89" spans="1:22" x14ac:dyDescent="0.2">
      <c r="E89" s="489" t="str">
        <f>'Fun Patches'!C21</f>
        <v>&lt;LIST PATCH HERE&gt;</v>
      </c>
      <c r="F89" s="490"/>
      <c r="G89" s="265" t="str">
        <f>IF('Fun Patches'!K21="A","A"," ")</f>
        <v xml:space="preserve"> </v>
      </c>
      <c r="I89" s="255"/>
      <c r="J89" s="359" t="str">
        <f>'Council Own'!C22</f>
        <v>&lt;List Requirement Here&gt;</v>
      </c>
      <c r="K89" s="265" t="str">
        <f>IF('Council Own'!K22="A","A"," ")</f>
        <v xml:space="preserve"> </v>
      </c>
      <c r="M89" s="255"/>
      <c r="N89" s="359" t="str">
        <f>'Council Own'!C70</f>
        <v>&lt;List Requirement Here&gt;</v>
      </c>
      <c r="O89" s="265" t="str">
        <f>IF('Council Own'!K70="A","A"," ")</f>
        <v xml:space="preserve"> </v>
      </c>
      <c r="Q89" s="255"/>
      <c r="R89" s="359" t="str">
        <f>'Council Own'!C118</f>
        <v>&lt;List Requirement Here&gt;</v>
      </c>
      <c r="S89" s="265" t="str">
        <f>IF('Council Own'!K118="A","A"," ")</f>
        <v xml:space="preserve"> </v>
      </c>
    </row>
    <row r="90" spans="1:22" x14ac:dyDescent="0.2">
      <c r="E90" s="489" t="str">
        <f>'Fun Patches'!C22</f>
        <v>&lt;LIST PATCH HERE&gt;</v>
      </c>
      <c r="F90" s="490"/>
      <c r="G90" s="265" t="str">
        <f>IF('Fun Patches'!K22="A","A"," ")</f>
        <v xml:space="preserve"> </v>
      </c>
      <c r="I90" s="255">
        <v>5</v>
      </c>
      <c r="J90" s="359" t="str">
        <f>'Council Own'!C23</f>
        <v>&lt;List Requirement Here&gt;</v>
      </c>
      <c r="K90" s="265" t="str">
        <f>IF('Council Own'!K23="A","A"," ")</f>
        <v xml:space="preserve"> </v>
      </c>
      <c r="M90" s="255">
        <v>5</v>
      </c>
      <c r="N90" s="359" t="str">
        <f>'Council Own'!C71</f>
        <v>&lt;List Requirement Here&gt;</v>
      </c>
      <c r="O90" s="265" t="str">
        <f>IF('Council Own'!K71="A","A"," ")</f>
        <v xml:space="preserve"> </v>
      </c>
      <c r="Q90" s="255">
        <v>5</v>
      </c>
      <c r="R90" s="359" t="str">
        <f>'Council Own'!C119</f>
        <v>&lt;List Requirement Here&gt;</v>
      </c>
      <c r="S90" s="265" t="str">
        <f>IF('Council Own'!K119="A","A"," ")</f>
        <v xml:space="preserve"> </v>
      </c>
    </row>
    <row r="91" spans="1:22" x14ac:dyDescent="0.2">
      <c r="E91" s="489" t="str">
        <f>'Fun Patches'!C23</f>
        <v>&lt;LIST PATCH HERE&gt;</v>
      </c>
      <c r="F91" s="490"/>
      <c r="G91" s="265" t="str">
        <f>IF('Fun Patches'!K23="A","A"," ")</f>
        <v xml:space="preserve"> </v>
      </c>
      <c r="I91" s="255"/>
      <c r="J91" s="359" t="str">
        <f>'Council Own'!C24</f>
        <v>&lt;List Requirement Here&gt;</v>
      </c>
      <c r="K91" s="265" t="str">
        <f>IF('Council Own'!K24="A","A"," ")</f>
        <v xml:space="preserve"> </v>
      </c>
      <c r="M91" s="255"/>
      <c r="N91" s="359" t="str">
        <f>'Council Own'!C72</f>
        <v>&lt;List Requirement Here&gt;</v>
      </c>
      <c r="O91" s="265" t="str">
        <f>IF('Council Own'!K72="A","A"," ")</f>
        <v xml:space="preserve"> </v>
      </c>
      <c r="Q91" s="255"/>
      <c r="R91" s="359" t="str">
        <f>'Council Own'!C120</f>
        <v>&lt;List Requirement Here&gt;</v>
      </c>
      <c r="S91" s="265" t="str">
        <f>IF('Council Own'!K120="A","A"," ")</f>
        <v xml:space="preserve"> </v>
      </c>
    </row>
    <row r="92" spans="1:22" x14ac:dyDescent="0.2">
      <c r="E92" s="489" t="str">
        <f>'Fun Patches'!C24</f>
        <v>&lt;LIST PATCH HERE&gt;</v>
      </c>
      <c r="F92" s="490"/>
      <c r="G92" s="265" t="str">
        <f>IF('Fun Patches'!K24="A","A"," ")</f>
        <v xml:space="preserve"> </v>
      </c>
      <c r="I92" s="255"/>
      <c r="J92" s="359" t="str">
        <f>'Council Own'!C25</f>
        <v>&lt;List Requirement Here&gt;</v>
      </c>
      <c r="K92" s="265" t="str">
        <f>IF('Council Own'!K25="A","A"," ")</f>
        <v xml:space="preserve"> </v>
      </c>
      <c r="M92" s="255"/>
      <c r="N92" s="359" t="str">
        <f>'Council Own'!C73</f>
        <v>&lt;List Requirement Here&gt;</v>
      </c>
      <c r="O92" s="265" t="str">
        <f>IF('Council Own'!K73="A","A"," ")</f>
        <v xml:space="preserve"> </v>
      </c>
      <c r="Q92" s="255"/>
      <c r="R92" s="359" t="str">
        <f>'Council Own'!C121</f>
        <v>&lt;List Requirement Here&gt;</v>
      </c>
      <c r="S92" s="265" t="str">
        <f>IF('Council Own'!K121="A","A"," ")</f>
        <v xml:space="preserve"> </v>
      </c>
    </row>
    <row r="93" spans="1:22" x14ac:dyDescent="0.2">
      <c r="E93" s="489" t="str">
        <f>'Fun Patches'!C25</f>
        <v>&lt;LIST PATCH HERE&gt;</v>
      </c>
      <c r="F93" s="490"/>
      <c r="G93" s="265" t="str">
        <f>IF('Fun Patches'!K25="A","A"," ")</f>
        <v xml:space="preserve"> </v>
      </c>
      <c r="I93" s="255"/>
      <c r="J93" s="359" t="str">
        <f>'Council Own'!C26</f>
        <v>&lt;List Requirement Here&gt;</v>
      </c>
      <c r="K93" s="265" t="str">
        <f>IF('Council Own'!K26="A","A"," ")</f>
        <v xml:space="preserve"> </v>
      </c>
      <c r="M93" s="255"/>
      <c r="N93" s="359" t="str">
        <f>'Council Own'!C74</f>
        <v>&lt;List Requirement Here&gt;</v>
      </c>
      <c r="O93" s="265" t="str">
        <f>IF('Council Own'!K68="A","A"," ")</f>
        <v xml:space="preserve"> </v>
      </c>
      <c r="Q93" s="255"/>
      <c r="R93" s="359" t="str">
        <f>'Council Own'!C122</f>
        <v>&lt;List Requirement Here&gt;</v>
      </c>
      <c r="S93" s="265" t="str">
        <f>IF('Council Own'!K122="A","A"," ")</f>
        <v xml:space="preserve"> </v>
      </c>
    </row>
    <row r="94" spans="1:22" x14ac:dyDescent="0.2">
      <c r="E94" s="489" t="str">
        <f>'Fun Patches'!C26</f>
        <v>&lt;LIST PATCH HERE&gt;</v>
      </c>
      <c r="F94" s="490"/>
      <c r="G94" s="265" t="str">
        <f>IF('Fun Patches'!K26="A","A"," ")</f>
        <v xml:space="preserve"> </v>
      </c>
      <c r="I94" s="266" t="str">
        <f>'Council Own'!B30</f>
        <v>&lt;&lt;List Badge Here&gt;&gt;</v>
      </c>
      <c r="J94" s="266"/>
      <c r="K94" s="266"/>
      <c r="M94" s="266" t="str">
        <f>'Council Own'!B78</f>
        <v>&lt;&lt;List Badge Here&gt;&gt;</v>
      </c>
      <c r="N94" s="266"/>
      <c r="O94" s="266"/>
      <c r="Q94" s="266" t="str">
        <f>'Council Own'!B126</f>
        <v>&lt;&lt;List Badge Here&gt;&gt;</v>
      </c>
      <c r="R94" s="266"/>
      <c r="S94" s="266"/>
    </row>
    <row r="95" spans="1:22" x14ac:dyDescent="0.2">
      <c r="E95" s="489" t="str">
        <f>'Fun Patches'!C27</f>
        <v>&lt;LIST PATCH HERE&gt;</v>
      </c>
      <c r="F95" s="490"/>
      <c r="G95" s="265" t="str">
        <f>IF('Fun Patches'!K27="A","A"," ")</f>
        <v xml:space="preserve"> </v>
      </c>
      <c r="I95" s="255">
        <v>1</v>
      </c>
      <c r="J95" s="359" t="str">
        <f>'Council Own'!C31</f>
        <v>&lt;List Requirement Here&gt;</v>
      </c>
      <c r="K95" s="265" t="str">
        <f>IF('Council Own'!K31="A","A"," ")</f>
        <v xml:space="preserve"> </v>
      </c>
      <c r="M95" s="255">
        <v>1</v>
      </c>
      <c r="N95" s="359" t="str">
        <f>'Council Own'!C79</f>
        <v>&lt;List Requirement Here&gt;</v>
      </c>
      <c r="O95" s="265" t="str">
        <f>IF('Council Own'!K79="A","A"," ")</f>
        <v xml:space="preserve"> </v>
      </c>
      <c r="Q95" s="255">
        <v>1</v>
      </c>
      <c r="R95" s="359" t="str">
        <f>'Council Own'!C127</f>
        <v>&lt;List Requirement Here&gt;</v>
      </c>
      <c r="S95" s="265" t="str">
        <f>IF('Council Own'!K127="A","A"," ")</f>
        <v xml:space="preserve"> </v>
      </c>
    </row>
    <row r="96" spans="1:22" x14ac:dyDescent="0.2">
      <c r="E96" s="489" t="str">
        <f>'Fun Patches'!C28</f>
        <v>&lt;LIST PATCH HERE&gt;</v>
      </c>
      <c r="F96" s="490"/>
      <c r="G96" s="265" t="str">
        <f>IF('Fun Patches'!K28="A","A"," ")</f>
        <v xml:space="preserve"> </v>
      </c>
      <c r="I96" s="255"/>
      <c r="J96" s="359" t="str">
        <f>'Council Own'!C32</f>
        <v>&lt;List Requirement Here&gt;</v>
      </c>
      <c r="K96" s="265" t="str">
        <f>IF('Council Own'!K32="A","A"," ")</f>
        <v xml:space="preserve"> </v>
      </c>
      <c r="M96" s="255"/>
      <c r="N96" s="359" t="str">
        <f>'Council Own'!C80</f>
        <v>&lt;List Requirement Here&gt;</v>
      </c>
      <c r="O96" s="265" t="str">
        <f>IF('Council Own'!K80="A","A"," ")</f>
        <v xml:space="preserve"> </v>
      </c>
      <c r="Q96" s="255"/>
      <c r="R96" s="359" t="str">
        <f>'Council Own'!C128</f>
        <v>&lt;List Requirement Here&gt;</v>
      </c>
      <c r="S96" s="265" t="str">
        <f>IF('Council Own'!K128="A","A"," ")</f>
        <v xml:space="preserve"> </v>
      </c>
      <c r="U96" s="253"/>
      <c r="V96" s="253"/>
    </row>
    <row r="97" spans="1:23" x14ac:dyDescent="0.2">
      <c r="E97" s="489" t="str">
        <f>'Fun Patches'!C29</f>
        <v>&lt;LIST PATCH HERE&gt;</v>
      </c>
      <c r="F97" s="490"/>
      <c r="G97" s="265" t="str">
        <f>IF('Fun Patches'!K29="A","A"," ")</f>
        <v xml:space="preserve"> </v>
      </c>
      <c r="I97" s="255"/>
      <c r="J97" s="359" t="str">
        <f>'Council Own'!C33</f>
        <v>&lt;List Requirement Here&gt;</v>
      </c>
      <c r="K97" s="265" t="str">
        <f>IF('Council Own'!K33="A","A"," ")</f>
        <v xml:space="preserve"> </v>
      </c>
      <c r="M97" s="255"/>
      <c r="N97" s="359" t="str">
        <f>'Council Own'!C81</f>
        <v>&lt;List Requirement Here&gt;</v>
      </c>
      <c r="O97" s="265" t="str">
        <f>IF('Council Own'!K81="A","A"," ")</f>
        <v xml:space="preserve"> </v>
      </c>
      <c r="Q97" s="255"/>
      <c r="R97" s="359" t="str">
        <f>'Council Own'!C129</f>
        <v>&lt;List Requirement Here&gt;</v>
      </c>
      <c r="S97" s="265" t="str">
        <f>IF('Council Own'!K129="A","A"," ")</f>
        <v xml:space="preserve"> </v>
      </c>
      <c r="U97" s="253"/>
      <c r="V97" s="253"/>
    </row>
    <row r="98" spans="1:23" x14ac:dyDescent="0.2">
      <c r="A98" s="502" t="s">
        <v>78</v>
      </c>
      <c r="B98" s="502"/>
      <c r="C98" s="502"/>
      <c r="E98" s="489" t="str">
        <f>'Fun Patches'!C30</f>
        <v>&lt;LIST PATCH HERE&gt;</v>
      </c>
      <c r="F98" s="490"/>
      <c r="G98" s="265" t="str">
        <f>IF('Fun Patches'!K30="A","A"," ")</f>
        <v xml:space="preserve"> </v>
      </c>
      <c r="I98" s="255"/>
      <c r="J98" s="359" t="str">
        <f>'Council Own'!C34</f>
        <v>&lt;List Requirement Here&gt;</v>
      </c>
      <c r="K98" s="265" t="str">
        <f>IF('Council Own'!K34="A","A"," ")</f>
        <v xml:space="preserve"> </v>
      </c>
      <c r="M98" s="255"/>
      <c r="N98" s="359" t="str">
        <f>'Council Own'!C82</f>
        <v>&lt;List Requirement Here&gt;</v>
      </c>
      <c r="O98" s="265" t="str">
        <f>IF('Council Own'!K82="A","A"," ")</f>
        <v xml:space="preserve"> </v>
      </c>
      <c r="Q98" s="255"/>
      <c r="R98" s="359" t="str">
        <f>'Council Own'!C130</f>
        <v>&lt;List Requirement Here&gt;</v>
      </c>
      <c r="S98" s="265" t="str">
        <f>IF('Council Own'!K130="A","A"," ")</f>
        <v xml:space="preserve"> </v>
      </c>
      <c r="U98" s="253"/>
      <c r="V98" s="253"/>
    </row>
    <row r="99" spans="1:23" ht="14.25" customHeight="1" x14ac:dyDescent="0.2">
      <c r="A99" s="499" t="s">
        <v>75</v>
      </c>
      <c r="B99" s="500"/>
      <c r="C99" s="501"/>
      <c r="E99" s="489" t="str">
        <f>'Fun Patches'!C31</f>
        <v>&lt;LIST PATCH HERE&gt;</v>
      </c>
      <c r="F99" s="490"/>
      <c r="G99" s="265" t="str">
        <f>IF('Fun Patches'!K31="A","A"," ")</f>
        <v xml:space="preserve"> </v>
      </c>
      <c r="I99" s="255">
        <v>2</v>
      </c>
      <c r="J99" s="359" t="str">
        <f>'Council Own'!C35</f>
        <v>&lt;List Requirement Here&gt;</v>
      </c>
      <c r="K99" s="265" t="str">
        <f>IF('Council Own'!K35="A","A"," ")</f>
        <v xml:space="preserve"> </v>
      </c>
      <c r="M99" s="255">
        <v>2</v>
      </c>
      <c r="N99" s="359" t="str">
        <f>'Council Own'!C83</f>
        <v>&lt;List Requirement Here&gt;</v>
      </c>
      <c r="O99" s="265" t="str">
        <f>IF('Council Own'!K83="A","A"," ")</f>
        <v xml:space="preserve"> </v>
      </c>
      <c r="Q99" s="255">
        <v>2</v>
      </c>
      <c r="R99" s="359" t="str">
        <f>'Council Own'!C131</f>
        <v>&lt;List Requirement Here&gt;</v>
      </c>
      <c r="S99" s="265" t="str">
        <f>IF('Council Own'!K131="A","A"," ")</f>
        <v xml:space="preserve"> </v>
      </c>
      <c r="U99" s="253"/>
      <c r="V99" s="253"/>
    </row>
    <row r="100" spans="1:23" x14ac:dyDescent="0.2">
      <c r="A100" s="499" t="s">
        <v>76</v>
      </c>
      <c r="B100" s="500"/>
      <c r="C100" s="501"/>
      <c r="E100" s="489" t="str">
        <f>'Fun Patches'!C32</f>
        <v>&lt;LIST PATCH HERE&gt;</v>
      </c>
      <c r="F100" s="490"/>
      <c r="G100" s="265" t="str">
        <f>IF('Fun Patches'!K32="A","A"," ")</f>
        <v xml:space="preserve"> </v>
      </c>
      <c r="I100" s="255"/>
      <c r="J100" s="359" t="str">
        <f>'Council Own'!C36</f>
        <v>&lt;List Requirement Here&gt;</v>
      </c>
      <c r="K100" s="265" t="str">
        <f>IF('Council Own'!K36="A","A"," ")</f>
        <v xml:space="preserve"> </v>
      </c>
      <c r="M100" s="255"/>
      <c r="N100" s="359" t="str">
        <f>'Council Own'!C84</f>
        <v>&lt;List Requirement Here&gt;</v>
      </c>
      <c r="O100" s="265" t="str">
        <f>IF('Council Own'!K84="A","A"," ")</f>
        <v xml:space="preserve"> </v>
      </c>
      <c r="Q100" s="255"/>
      <c r="R100" s="359" t="str">
        <f>'Council Own'!C132</f>
        <v>&lt;List Requirement Here&gt;</v>
      </c>
      <c r="S100" s="265" t="str">
        <f>IF('Council Own'!K132="A","A"," ")</f>
        <v xml:space="preserve"> </v>
      </c>
      <c r="U100" s="352"/>
      <c r="V100" s="353"/>
      <c r="W100" s="356"/>
    </row>
    <row r="101" spans="1:23" x14ac:dyDescent="0.2">
      <c r="A101" s="486" t="s">
        <v>77</v>
      </c>
      <c r="B101" s="487"/>
      <c r="C101" s="488"/>
      <c r="E101" s="489" t="str">
        <f>'Fun Patches'!C33</f>
        <v>&lt;LIST PATCH HERE&gt;</v>
      </c>
      <c r="F101" s="490"/>
      <c r="G101" s="265" t="str">
        <f>IF('Fun Patches'!K33="A","A"," ")</f>
        <v xml:space="preserve"> </v>
      </c>
      <c r="I101" s="255"/>
      <c r="J101" s="359" t="str">
        <f>'Council Own'!C37</f>
        <v>&lt;List Requirement Here&gt;</v>
      </c>
      <c r="K101" s="265" t="str">
        <f>IF('Council Own'!K37="A","A"," ")</f>
        <v xml:space="preserve"> </v>
      </c>
      <c r="M101" s="255"/>
      <c r="N101" s="359" t="str">
        <f>'Council Own'!C85</f>
        <v>&lt;List Requirement Here&gt;</v>
      </c>
      <c r="O101" s="265" t="str">
        <f>IF('Council Own'!K85="A","A"," ")</f>
        <v xml:space="preserve"> </v>
      </c>
      <c r="Q101" s="255"/>
      <c r="R101" s="359" t="str">
        <f>'Council Own'!C133</f>
        <v>&lt;List Requirement Here&gt;</v>
      </c>
      <c r="S101" s="265" t="str">
        <f>IF('Council Own'!K133="A","A"," ")</f>
        <v xml:space="preserve"> </v>
      </c>
      <c r="U101" s="253"/>
      <c r="V101" s="253"/>
    </row>
    <row r="102" spans="1:23" x14ac:dyDescent="0.2">
      <c r="E102" s="489" t="str">
        <f>'Fun Patches'!C34</f>
        <v>&lt;LIST PATCH HERE&gt;</v>
      </c>
      <c r="F102" s="490"/>
      <c r="G102" s="265" t="str">
        <f>IF('Fun Patches'!K34="A","A"," ")</f>
        <v xml:space="preserve"> </v>
      </c>
      <c r="I102" s="255"/>
      <c r="J102" s="359" t="str">
        <f>'Council Own'!C38</f>
        <v>&lt;List Requirement Here&gt;</v>
      </c>
      <c r="K102" s="265" t="str">
        <f>IF('Council Own'!K38="A","A"," ")</f>
        <v xml:space="preserve"> </v>
      </c>
      <c r="M102" s="255"/>
      <c r="N102" s="359" t="str">
        <f>'Council Own'!C86</f>
        <v>&lt;List Requirement Here&gt;</v>
      </c>
      <c r="O102" s="265" t="str">
        <f>IF('Council Own'!K86="A","A"," ")</f>
        <v xml:space="preserve"> </v>
      </c>
      <c r="Q102" s="255"/>
      <c r="R102" s="359" t="str">
        <f>'Council Own'!C134</f>
        <v>&lt;List Requirement Here&gt;</v>
      </c>
      <c r="S102" s="265" t="str">
        <f>IF('Council Own'!K134="A","A"," ")</f>
        <v xml:space="preserve"> </v>
      </c>
      <c r="U102" s="253"/>
      <c r="V102" s="253"/>
    </row>
    <row r="103" spans="1:23" x14ac:dyDescent="0.2">
      <c r="E103" s="489" t="str">
        <f>'Fun Patches'!C35</f>
        <v>&lt;LIST PATCH HERE&gt;</v>
      </c>
      <c r="F103" s="490"/>
      <c r="G103" s="265" t="str">
        <f>IF('Fun Patches'!K35="A","A"," ")</f>
        <v xml:space="preserve"> </v>
      </c>
      <c r="I103" s="255">
        <v>3</v>
      </c>
      <c r="J103" s="359" t="str">
        <f>'Council Own'!C39</f>
        <v>&lt;List Requirement Here&gt;</v>
      </c>
      <c r="K103" s="265" t="str">
        <f>IF('Council Own'!K39="A","A"," ")</f>
        <v xml:space="preserve"> </v>
      </c>
      <c r="M103" s="255">
        <v>3</v>
      </c>
      <c r="N103" s="359" t="str">
        <f>'Council Own'!C87</f>
        <v>&lt;List Requirement Here&gt;</v>
      </c>
      <c r="O103" s="265" t="str">
        <f>IF('Council Own'!K87="A","A"," ")</f>
        <v xml:space="preserve"> </v>
      </c>
      <c r="Q103" s="255">
        <v>3</v>
      </c>
      <c r="R103" s="359" t="str">
        <f>'Council Own'!C135</f>
        <v>&lt;List Requirement Here&gt;</v>
      </c>
      <c r="S103" s="265" t="str">
        <f>IF('Council Own'!K135="A","A"," ")</f>
        <v xml:space="preserve"> </v>
      </c>
      <c r="U103" s="253"/>
      <c r="V103" s="253"/>
    </row>
    <row r="104" spans="1:23" x14ac:dyDescent="0.2">
      <c r="E104" s="489" t="str">
        <f>'Fun Patches'!C36</f>
        <v>&lt;LIST PATCH HERE&gt;</v>
      </c>
      <c r="F104" s="490"/>
      <c r="G104" s="265" t="str">
        <f>IF('Fun Patches'!K36="A","A"," ")</f>
        <v xml:space="preserve"> </v>
      </c>
      <c r="I104" s="255"/>
      <c r="J104" s="359" t="str">
        <f>'Council Own'!C40</f>
        <v>&lt;List Requirement Here&gt;</v>
      </c>
      <c r="K104" s="265" t="str">
        <f>IF('Council Own'!K40="A","A"," ")</f>
        <v xml:space="preserve"> </v>
      </c>
      <c r="M104" s="255"/>
      <c r="N104" s="359" t="str">
        <f>'Council Own'!C88</f>
        <v>&lt;List Requirement Here&gt;</v>
      </c>
      <c r="O104" s="265" t="str">
        <f>IF('Council Own'!K88="A","A"," ")</f>
        <v xml:space="preserve"> </v>
      </c>
      <c r="Q104" s="255"/>
      <c r="R104" s="359" t="str">
        <f>'Council Own'!C136</f>
        <v>&lt;List Requirement Here&gt;</v>
      </c>
      <c r="S104" s="265" t="str">
        <f>IF('Council Own'!K136="A","A"," ")</f>
        <v xml:space="preserve"> </v>
      </c>
      <c r="U104" s="253"/>
      <c r="V104" s="253"/>
    </row>
    <row r="105" spans="1:23" x14ac:dyDescent="0.2">
      <c r="E105" s="489" t="str">
        <f>'Fun Patches'!C37</f>
        <v>&lt;LIST PATCH HERE&gt;</v>
      </c>
      <c r="F105" s="490"/>
      <c r="G105" s="265" t="str">
        <f>IF('Fun Patches'!K37="A","A"," ")</f>
        <v xml:space="preserve"> </v>
      </c>
      <c r="I105" s="255"/>
      <c r="J105" s="359" t="str">
        <f>'Council Own'!C41</f>
        <v>&lt;List Requirement Here&gt;</v>
      </c>
      <c r="K105" s="265" t="str">
        <f>IF('Council Own'!K41="A","A"," ")</f>
        <v xml:space="preserve"> </v>
      </c>
      <c r="M105" s="255"/>
      <c r="N105" s="359" t="str">
        <f>'Council Own'!C89</f>
        <v>&lt;List Requirement Here&gt;</v>
      </c>
      <c r="O105" s="265" t="str">
        <f>IF('Council Own'!K89="A","A"," ")</f>
        <v xml:space="preserve"> </v>
      </c>
      <c r="Q105" s="255"/>
      <c r="R105" s="359" t="str">
        <f>'Council Own'!C137</f>
        <v>&lt;List Requirement Here&gt;</v>
      </c>
      <c r="S105" s="265" t="str">
        <f>IF('Council Own'!K137="A","A"," ")</f>
        <v xml:space="preserve"> </v>
      </c>
      <c r="U105" s="253"/>
      <c r="V105" s="253"/>
    </row>
    <row r="106" spans="1:23" x14ac:dyDescent="0.2">
      <c r="E106" s="489" t="str">
        <f>'Fun Patches'!C38</f>
        <v>&lt;LIST PATCH HERE&gt;</v>
      </c>
      <c r="F106" s="490"/>
      <c r="G106" s="265" t="str">
        <f>IF('Fun Patches'!K38="A","A"," ")</f>
        <v xml:space="preserve"> </v>
      </c>
      <c r="I106" s="255"/>
      <c r="J106" s="359" t="str">
        <f>'Council Own'!C42</f>
        <v>&lt;List Requirement Here&gt;</v>
      </c>
      <c r="K106" s="265" t="str">
        <f>IF('Council Own'!K42="A","A"," ")</f>
        <v xml:space="preserve"> </v>
      </c>
      <c r="M106" s="255"/>
      <c r="N106" s="359" t="str">
        <f>'Council Own'!C90</f>
        <v>&lt;List Requirement Here&gt;</v>
      </c>
      <c r="O106" s="265" t="str">
        <f>IF('Council Own'!K90="A","A"," ")</f>
        <v xml:space="preserve"> </v>
      </c>
      <c r="Q106" s="255"/>
      <c r="R106" s="359" t="str">
        <f>'Council Own'!C138</f>
        <v>&lt;List Requirement Here&gt;</v>
      </c>
      <c r="S106" s="265" t="str">
        <f>IF('Council Own'!K138="A","A"," ")</f>
        <v xml:space="preserve"> </v>
      </c>
      <c r="U106" s="253"/>
      <c r="V106" s="253"/>
    </row>
    <row r="107" spans="1:23" x14ac:dyDescent="0.2">
      <c r="E107" s="292"/>
      <c r="F107" s="271"/>
      <c r="G107" s="356"/>
      <c r="I107" s="255">
        <v>4</v>
      </c>
      <c r="J107" s="359" t="str">
        <f>'Council Own'!C43</f>
        <v>&lt;List Requirement Here&gt;</v>
      </c>
      <c r="K107" s="265" t="str">
        <f>IF('Council Own'!K43="A","A"," ")</f>
        <v xml:space="preserve"> </v>
      </c>
      <c r="M107" s="255">
        <v>4</v>
      </c>
      <c r="N107" s="359" t="str">
        <f>'Council Own'!C91</f>
        <v>&lt;List Requirement Here&gt;</v>
      </c>
      <c r="O107" s="265" t="str">
        <f>IF('Council Own'!K91="A","A"," ")</f>
        <v xml:space="preserve"> </v>
      </c>
      <c r="Q107" s="255">
        <v>4</v>
      </c>
      <c r="R107" s="359" t="str">
        <f>'Council Own'!C139</f>
        <v>&lt;List Requirement Here&gt;</v>
      </c>
      <c r="S107" s="265" t="str">
        <f>IF('Council Own'!K139="A","A"," ")</f>
        <v xml:space="preserve"> </v>
      </c>
      <c r="U107" s="253"/>
      <c r="V107" s="253"/>
    </row>
    <row r="108" spans="1:23" x14ac:dyDescent="0.2">
      <c r="I108" s="255"/>
      <c r="J108" s="359" t="str">
        <f>'Council Own'!C44</f>
        <v>&lt;List Requirement Here&gt;</v>
      </c>
      <c r="K108" s="265" t="str">
        <f>IF('Council Own'!K44="A","A"," ")</f>
        <v xml:space="preserve"> </v>
      </c>
      <c r="M108" s="255"/>
      <c r="N108" s="359" t="str">
        <f>'Council Own'!C92</f>
        <v>&lt;List Requirement Here&gt;</v>
      </c>
      <c r="O108" s="265" t="str">
        <f>IF('Council Own'!K92="A","A"," ")</f>
        <v xml:space="preserve"> </v>
      </c>
      <c r="Q108" s="255"/>
      <c r="R108" s="359" t="str">
        <f>'Council Own'!C140</f>
        <v>&lt;List Requirement Here&gt;</v>
      </c>
      <c r="S108" s="265" t="str">
        <f>IF('Council Own'!K140="A","A"," ")</f>
        <v xml:space="preserve"> </v>
      </c>
      <c r="U108" s="253"/>
      <c r="V108" s="253"/>
    </row>
    <row r="109" spans="1:23" x14ac:dyDescent="0.2">
      <c r="I109" s="255"/>
      <c r="J109" s="359" t="str">
        <f>'Council Own'!C45</f>
        <v>&lt;List Requirement Here&gt;</v>
      </c>
      <c r="K109" s="265" t="str">
        <f>IF('Council Own'!K45="A","A"," ")</f>
        <v xml:space="preserve"> </v>
      </c>
      <c r="M109" s="255"/>
      <c r="N109" s="359" t="str">
        <f>'Council Own'!C93</f>
        <v>&lt;List Requirement Here&gt;</v>
      </c>
      <c r="O109" s="265" t="str">
        <f>IF('Council Own'!K93="A","A"," ")</f>
        <v xml:space="preserve"> </v>
      </c>
      <c r="Q109" s="255"/>
      <c r="R109" s="359" t="str">
        <f>'Council Own'!C141</f>
        <v>&lt;List Requirement Here&gt;</v>
      </c>
      <c r="S109" s="265" t="str">
        <f>IF('Council Own'!K141="A","A"," ")</f>
        <v xml:space="preserve"> </v>
      </c>
      <c r="U109" s="253"/>
      <c r="V109" s="253"/>
    </row>
    <row r="110" spans="1:23" x14ac:dyDescent="0.2">
      <c r="I110" s="255"/>
      <c r="J110" s="359" t="str">
        <f>'Council Own'!C46</f>
        <v>&lt;List Requirement Here&gt;</v>
      </c>
      <c r="K110" s="265" t="str">
        <f>IF('Council Own'!K46="A","A"," ")</f>
        <v xml:space="preserve"> </v>
      </c>
      <c r="M110" s="255"/>
      <c r="N110" s="359" t="str">
        <f>'Council Own'!C94</f>
        <v>&lt;List Requirement Here&gt;</v>
      </c>
      <c r="O110" s="265" t="str">
        <f>IF('Council Own'!K94="A","A"," ")</f>
        <v xml:space="preserve"> </v>
      </c>
      <c r="Q110" s="255"/>
      <c r="R110" s="359" t="str">
        <f>'Council Own'!C142</f>
        <v>&lt;List Requirement Here&gt;</v>
      </c>
      <c r="S110" s="265" t="str">
        <f>IF('Council Own'!K142="A","A"," ")</f>
        <v xml:space="preserve"> </v>
      </c>
      <c r="U110" s="253"/>
      <c r="V110" s="253"/>
    </row>
    <row r="111" spans="1:23" x14ac:dyDescent="0.2">
      <c r="I111" s="255">
        <v>5</v>
      </c>
      <c r="J111" s="359" t="str">
        <f>'Council Own'!C47</f>
        <v>&lt;List Requirement Here&gt;</v>
      </c>
      <c r="K111" s="265" t="str">
        <f>IF('Council Own'!K47="A","A"," ")</f>
        <v xml:space="preserve"> </v>
      </c>
      <c r="M111" s="255">
        <v>5</v>
      </c>
      <c r="N111" s="359" t="str">
        <f>'Council Own'!C95</f>
        <v>&lt;List Requirement Here&gt;</v>
      </c>
      <c r="O111" s="265" t="str">
        <f>IF('Council Own'!K95="A","A"," ")</f>
        <v xml:space="preserve"> </v>
      </c>
      <c r="Q111" s="255">
        <v>5</v>
      </c>
      <c r="R111" s="359" t="str">
        <f>'Council Own'!C143</f>
        <v>&lt;List Requirement Here&gt;</v>
      </c>
      <c r="S111" s="265" t="str">
        <f>IF('Council Own'!K143="A","A"," ")</f>
        <v xml:space="preserve"> </v>
      </c>
      <c r="U111" s="353"/>
      <c r="V111" s="353"/>
      <c r="W111" s="356"/>
    </row>
    <row r="112" spans="1:23" x14ac:dyDescent="0.2">
      <c r="I112" s="255"/>
      <c r="J112" s="359" t="str">
        <f>'Council Own'!C48</f>
        <v>&lt;List Requirement Here&gt;</v>
      </c>
      <c r="K112" s="265" t="str">
        <f>IF('Council Own'!K48="A","A"," ")</f>
        <v xml:space="preserve"> </v>
      </c>
      <c r="M112" s="255"/>
      <c r="N112" s="359" t="str">
        <f>'Council Own'!C96</f>
        <v>&lt;List Requirement Here&gt;</v>
      </c>
      <c r="O112" s="265" t="str">
        <f>IF('Council Own'!K96="A","A"," ")</f>
        <v xml:space="preserve"> </v>
      </c>
      <c r="Q112" s="255"/>
      <c r="R112" s="359" t="str">
        <f>'Council Own'!C144</f>
        <v>&lt;List Requirement Here&gt;</v>
      </c>
      <c r="S112" s="265" t="str">
        <f>IF('Council Own'!K144="A","A"," ")</f>
        <v xml:space="preserve"> </v>
      </c>
      <c r="U112" s="253"/>
      <c r="V112" s="253"/>
    </row>
    <row r="113" spans="9:22" x14ac:dyDescent="0.2">
      <c r="I113" s="255"/>
      <c r="J113" s="359" t="str">
        <f>'Council Own'!C49</f>
        <v>&lt;List Requirement Here&gt;</v>
      </c>
      <c r="K113" s="265" t="str">
        <f>IF('Council Own'!K49="A","A"," ")</f>
        <v xml:space="preserve"> </v>
      </c>
      <c r="M113" s="255"/>
      <c r="N113" s="359" t="str">
        <f>'Council Own'!C97</f>
        <v>&lt;List Requirement Here&gt;</v>
      </c>
      <c r="O113" s="265" t="str">
        <f>IF('Council Own'!K97="A","A"," ")</f>
        <v xml:space="preserve"> </v>
      </c>
      <c r="Q113" s="255"/>
      <c r="R113" s="359" t="str">
        <f>'Council Own'!C145</f>
        <v>&lt;List Requirement Here&gt;</v>
      </c>
      <c r="S113" s="265" t="str">
        <f>IF('Council Own'!K145="A","A"," ")</f>
        <v xml:space="preserve"> </v>
      </c>
      <c r="U113" s="253"/>
      <c r="V113" s="253"/>
    </row>
    <row r="114" spans="9:22" x14ac:dyDescent="0.2">
      <c r="I114" s="255"/>
      <c r="J114" s="359" t="str">
        <f>'Council Own'!C50</f>
        <v>&lt;List Requirement Here&gt;</v>
      </c>
      <c r="K114" s="265" t="str">
        <f>IF('Council Own'!K50="A","A"," ")</f>
        <v xml:space="preserve"> </v>
      </c>
      <c r="M114" s="255"/>
      <c r="N114" s="359" t="str">
        <f>'Council Own'!C98</f>
        <v>&lt;List Requirement Here&gt;</v>
      </c>
      <c r="O114" s="265" t="str">
        <f>IF('Council Own'!K98="A","A"," ")</f>
        <v xml:space="preserve"> </v>
      </c>
      <c r="Q114" s="255"/>
      <c r="R114" s="359" t="str">
        <f>'Council Own'!C146</f>
        <v>&lt;List Requirement Here&gt;</v>
      </c>
      <c r="S114" s="265" t="str">
        <f>IF('Council Own'!K146="A","A"," ")</f>
        <v xml:space="preserve"> </v>
      </c>
      <c r="U114" s="253"/>
      <c r="V114" s="253"/>
    </row>
    <row r="115" spans="9:22" x14ac:dyDescent="0.2">
      <c r="I115" s="292"/>
      <c r="J115" s="271"/>
      <c r="K115" s="356"/>
      <c r="U115" s="253"/>
      <c r="V115" s="253"/>
    </row>
    <row r="116" spans="9:22" x14ac:dyDescent="0.2">
      <c r="I116" s="292"/>
      <c r="J116" s="271"/>
      <c r="K116" s="356"/>
      <c r="U116" s="253"/>
      <c r="V116" s="253"/>
    </row>
    <row r="117" spans="9:22" x14ac:dyDescent="0.2">
      <c r="I117" s="292"/>
      <c r="J117" s="271"/>
      <c r="K117" s="356"/>
    </row>
    <row r="118" spans="9:22" x14ac:dyDescent="0.2">
      <c r="I118" s="292"/>
      <c r="J118" s="271"/>
      <c r="K118" s="356"/>
    </row>
    <row r="119" spans="9:22" x14ac:dyDescent="0.2">
      <c r="I119" s="292"/>
      <c r="J119" s="271"/>
      <c r="K119" s="356"/>
    </row>
    <row r="120" spans="9:22" x14ac:dyDescent="0.2">
      <c r="I120" s="292"/>
      <c r="J120" s="271"/>
      <c r="K120" s="356"/>
    </row>
    <row r="121" spans="9:22" x14ac:dyDescent="0.2">
      <c r="J121" s="262"/>
      <c r="K121" s="262"/>
    </row>
    <row r="147" ht="12.75" customHeight="1" x14ac:dyDescent="0.2"/>
    <row r="148" ht="12.75" customHeight="1" x14ac:dyDescent="0.2"/>
    <row r="172" ht="12.75" customHeight="1" x14ac:dyDescent="0.2"/>
    <row r="173" ht="12.75" customHeight="1" x14ac:dyDescent="0.2"/>
  </sheetData>
  <sheetProtection password="9A15" sheet="1" objects="1" scenarios="1" selectLockedCells="1" selectUnlockedCells="1"/>
  <mergeCells count="113">
    <mergeCell ref="E102:F102"/>
    <mergeCell ref="E96:F96"/>
    <mergeCell ref="E97:F97"/>
    <mergeCell ref="A98:C98"/>
    <mergeCell ref="E98:F98"/>
    <mergeCell ref="A99:C99"/>
    <mergeCell ref="E99:F99"/>
    <mergeCell ref="A100:C100"/>
    <mergeCell ref="E100:F100"/>
    <mergeCell ref="A101:C101"/>
    <mergeCell ref="E101:F101"/>
    <mergeCell ref="E87:F87"/>
    <mergeCell ref="E88:F88"/>
    <mergeCell ref="E89:F89"/>
    <mergeCell ref="E90:F90"/>
    <mergeCell ref="E91:F91"/>
    <mergeCell ref="E92:F92"/>
    <mergeCell ref="E93:F93"/>
    <mergeCell ref="E94:F94"/>
    <mergeCell ref="E95:F95"/>
    <mergeCell ref="E78:F78"/>
    <mergeCell ref="E79:F79"/>
    <mergeCell ref="E80:F80"/>
    <mergeCell ref="E81:F81"/>
    <mergeCell ref="E82:F82"/>
    <mergeCell ref="E83:F83"/>
    <mergeCell ref="E84:F84"/>
    <mergeCell ref="E85:F85"/>
    <mergeCell ref="E86:F86"/>
    <mergeCell ref="A26:B26"/>
    <mergeCell ref="A28:C28"/>
    <mergeCell ref="Q28:R28"/>
    <mergeCell ref="B29:C29"/>
    <mergeCell ref="B30:C30"/>
    <mergeCell ref="B34:C34"/>
    <mergeCell ref="Q34:R34"/>
    <mergeCell ref="B35:C35"/>
    <mergeCell ref="B42:C42"/>
    <mergeCell ref="Q42:R42"/>
    <mergeCell ref="A8:B8"/>
    <mergeCell ref="A9:B9"/>
    <mergeCell ref="A11:B11"/>
    <mergeCell ref="A16:B16"/>
    <mergeCell ref="A18:B18"/>
    <mergeCell ref="A19:B19"/>
    <mergeCell ref="A20:B20"/>
    <mergeCell ref="A24:C24"/>
    <mergeCell ref="A25:B25"/>
    <mergeCell ref="Q1:S1"/>
    <mergeCell ref="E2:G2"/>
    <mergeCell ref="Q2:R2"/>
    <mergeCell ref="Q3:R3"/>
    <mergeCell ref="Q4:R4"/>
    <mergeCell ref="Q5:R5"/>
    <mergeCell ref="Q6:R6"/>
    <mergeCell ref="Q7:R7"/>
    <mergeCell ref="Q8:R8"/>
    <mergeCell ref="A3:B3"/>
    <mergeCell ref="A4:C4"/>
    <mergeCell ref="A5:B5"/>
    <mergeCell ref="A6:B6"/>
    <mergeCell ref="A7:B7"/>
    <mergeCell ref="A1:C1"/>
    <mergeCell ref="E1:G1"/>
    <mergeCell ref="I1:K1"/>
    <mergeCell ref="M1:O1"/>
    <mergeCell ref="Q9:R9"/>
    <mergeCell ref="A10:B10"/>
    <mergeCell ref="Q10:R10"/>
    <mergeCell ref="Q11:R11"/>
    <mergeCell ref="Q12:R12"/>
    <mergeCell ref="A13:C13"/>
    <mergeCell ref="Q13:R13"/>
    <mergeCell ref="Q14:R14"/>
    <mergeCell ref="Q15:R15"/>
    <mergeCell ref="A12:B12"/>
    <mergeCell ref="A14:B14"/>
    <mergeCell ref="A15:B15"/>
    <mergeCell ref="Q16:R16"/>
    <mergeCell ref="Q17:R17"/>
    <mergeCell ref="Q18:R18"/>
    <mergeCell ref="Q19:R19"/>
    <mergeCell ref="Q20:R20"/>
    <mergeCell ref="A21:C21"/>
    <mergeCell ref="Q21:R21"/>
    <mergeCell ref="A22:B22"/>
    <mergeCell ref="A23:B23"/>
    <mergeCell ref="E23:G23"/>
    <mergeCell ref="A17:B17"/>
    <mergeCell ref="E103:F103"/>
    <mergeCell ref="E104:F104"/>
    <mergeCell ref="E105:F105"/>
    <mergeCell ref="E106:F106"/>
    <mergeCell ref="B43:C43"/>
    <mergeCell ref="E45:G45"/>
    <mergeCell ref="A49:C49"/>
    <mergeCell ref="Q55:S55"/>
    <mergeCell ref="E72:G72"/>
    <mergeCell ref="I72:K72"/>
    <mergeCell ref="M72:O72"/>
    <mergeCell ref="Q72:S72"/>
    <mergeCell ref="E73:F73"/>
    <mergeCell ref="A72:C72"/>
    <mergeCell ref="A76:B76"/>
    <mergeCell ref="A77:B77"/>
    <mergeCell ref="A78:B78"/>
    <mergeCell ref="A73:B73"/>
    <mergeCell ref="A74:B74"/>
    <mergeCell ref="A75:B75"/>
    <mergeCell ref="E74:F74"/>
    <mergeCell ref="E75:F75"/>
    <mergeCell ref="E76:F76"/>
    <mergeCell ref="E77:F77"/>
  </mergeCells>
  <pageMargins left="0.75" right="0.75" top="0.4" bottom="0.2" header="0.2" footer="0.2"/>
  <pageSetup scale="64" fitToHeight="0" orientation="landscape" horizontalDpi="300" verticalDpi="300" r:id="rId1"/>
  <headerFooter alignWithMargins="0">
    <oddHeader>&amp;C&amp;"Arial,Bold"&amp;12CadetteTrax - &amp;10&amp;D</oddHeader>
  </headerFooter>
  <rowBreaks count="1" manualBreakCount="1">
    <brk id="69" max="18"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3"/>
  <sheetViews>
    <sheetView showGridLines="0" zoomScale="90" zoomScaleNormal="90" workbookViewId="0">
      <selection sqref="A1:XFD1048576"/>
    </sheetView>
  </sheetViews>
  <sheetFormatPr defaultRowHeight="12.75" x14ac:dyDescent="0.2"/>
  <cols>
    <col min="1" max="1" width="2.7109375" style="249" customWidth="1"/>
    <col min="2" max="2" width="30.7109375" style="249" customWidth="1"/>
    <col min="3" max="4" width="2.5703125" style="249" customWidth="1"/>
    <col min="5" max="5" width="2.7109375" style="249" bestFit="1" customWidth="1"/>
    <col min="6" max="6" width="30.28515625" style="249" customWidth="1"/>
    <col min="7" max="7" width="3" style="249" customWidth="1"/>
    <col min="8" max="8" width="3.140625" style="249" customWidth="1"/>
    <col min="9" max="9" width="2" style="249" customWidth="1"/>
    <col min="10" max="10" width="30.28515625" style="249" customWidth="1"/>
    <col min="11" max="11" width="3" style="249" customWidth="1"/>
    <col min="12" max="12" width="3.140625" style="249" customWidth="1"/>
    <col min="13" max="13" width="2" style="249" customWidth="1"/>
    <col min="14" max="14" width="30.28515625" style="249" customWidth="1"/>
    <col min="15" max="16" width="3" style="249" customWidth="1"/>
    <col min="17" max="17" width="2.7109375" style="249" customWidth="1"/>
    <col min="18" max="18" width="30.5703125" style="249" customWidth="1"/>
    <col min="19" max="19" width="2.7109375" style="249" customWidth="1"/>
    <col min="20" max="16384" width="9.140625" style="249"/>
  </cols>
  <sheetData>
    <row r="1" spans="1:21" ht="21" customHeight="1" x14ac:dyDescent="0.35">
      <c r="A1" s="530" t="str">
        <f ca="1">MID(CELL("filename",A1),FIND(IF(ISERROR(FIND("]",CELL("filename",A1))),"$","]"),CELL("filename",A1))+1,256)</f>
        <v>ambassador 9</v>
      </c>
      <c r="B1" s="530"/>
      <c r="C1" s="530"/>
      <c r="D1" s="273"/>
      <c r="E1" s="524" t="s">
        <v>16</v>
      </c>
      <c r="F1" s="524"/>
      <c r="G1" s="524"/>
      <c r="I1" s="524" t="s">
        <v>16</v>
      </c>
      <c r="J1" s="524"/>
      <c r="K1" s="524"/>
      <c r="M1" s="524" t="s">
        <v>16</v>
      </c>
      <c r="N1" s="524"/>
      <c r="O1" s="524"/>
      <c r="Q1" s="524" t="s">
        <v>141</v>
      </c>
      <c r="R1" s="524"/>
      <c r="S1" s="524"/>
      <c r="T1" s="247"/>
      <c r="U1" s="247"/>
    </row>
    <row r="2" spans="1:21" s="253" customFormat="1" ht="13.5" thickBot="1" x14ac:dyDescent="0.25">
      <c r="A2" s="250"/>
      <c r="B2" s="251"/>
      <c r="C2" s="252" t="s">
        <v>17</v>
      </c>
      <c r="D2" s="251"/>
      <c r="E2" s="510" t="str">
        <f>Badges!B6</f>
        <v>Photography</v>
      </c>
      <c r="F2" s="510"/>
      <c r="G2" s="510"/>
      <c r="H2" s="249"/>
      <c r="I2" s="255">
        <v>3</v>
      </c>
      <c r="J2" s="256" t="str">
        <f>Badges!C61</f>
        <v>Dig into national or state public policy</v>
      </c>
      <c r="K2" s="257"/>
      <c r="L2" s="249"/>
      <c r="M2" s="255">
        <v>3</v>
      </c>
      <c r="N2" s="256" t="str">
        <f>Badges!C130</f>
        <v>Share sisterhood around the world</v>
      </c>
      <c r="O2" s="257"/>
      <c r="P2" s="249"/>
      <c r="Q2" s="511" t="str">
        <f>'Age-Level'!B5</f>
        <v>Gold Torch Award</v>
      </c>
      <c r="R2" s="512"/>
      <c r="S2" s="259" t="str">
        <f>IF('Age-Level'!L8="C","C",IF('Age-Level'!L8="P","P",""))</f>
        <v/>
      </c>
      <c r="T2" s="247"/>
      <c r="U2" s="247"/>
    </row>
    <row r="3" spans="1:21" x14ac:dyDescent="0.2">
      <c r="A3" s="528" t="s">
        <v>138</v>
      </c>
      <c r="B3" s="529"/>
      <c r="C3" s="254">
        <f>INT(COUNTIF(C5:C12,"C"))+INT(COUNTIF(C14:C26,"C"))</f>
        <v>0</v>
      </c>
      <c r="E3" s="255">
        <v>1</v>
      </c>
      <c r="F3" s="256" t="str">
        <f>Badges!C7</f>
        <v>Expore the power of photography</v>
      </c>
      <c r="G3" s="257"/>
      <c r="I3" s="255"/>
      <c r="J3" s="256" t="str">
        <f>Badges!C62</f>
        <v>Track your issue</v>
      </c>
      <c r="K3" s="258" t="str">
        <f>IF(Badges!L62="A","A"," ")</f>
        <v xml:space="preserve"> </v>
      </c>
      <c r="M3" s="255"/>
      <c r="N3" s="256" t="str">
        <f>Badges!C131</f>
        <v>Explore an issue affecting girls and</v>
      </c>
      <c r="O3" s="258" t="str">
        <f>IF(Badges!L131="A","A"," ")</f>
        <v xml:space="preserve"> </v>
      </c>
      <c r="Q3" s="489" t="str">
        <f>'Age-Level'!B9</f>
        <v>Ambassador Community Service bar</v>
      </c>
      <c r="R3" s="490"/>
      <c r="S3" s="259" t="str">
        <f>IF('Age-Level'!L9="C","C",IF('Age-Level'!L9="P","P",""))</f>
        <v/>
      </c>
      <c r="T3" s="247"/>
      <c r="U3" s="247"/>
    </row>
    <row r="4" spans="1:21" x14ac:dyDescent="0.2">
      <c r="A4" s="518" t="str">
        <f>Summary!A3</f>
        <v>Legacy</v>
      </c>
      <c r="B4" s="518"/>
      <c r="C4" s="518"/>
      <c r="E4" s="255"/>
      <c r="F4" s="256" t="str">
        <f>Badges!C8</f>
        <v>Go to a photography exhibit</v>
      </c>
      <c r="G4" s="258" t="str">
        <f>IF(Badges!L8="A","A"," ")</f>
        <v xml:space="preserve"> </v>
      </c>
      <c r="I4" s="255"/>
      <c r="J4" s="256" t="str">
        <f>Badges!C63</f>
        <v>Talk to an interest gorup that promotes</v>
      </c>
      <c r="K4" s="258" t="str">
        <f>IF(Badges!L63="A","A"," ")</f>
        <v xml:space="preserve"> </v>
      </c>
      <c r="M4" s="255"/>
      <c r="N4" s="256" t="str">
        <f>Badges!C132</f>
        <v>Organize an event on women and STEM</v>
      </c>
      <c r="O4" s="258" t="str">
        <f>IF(Badges!L132="A","A"," ")</f>
        <v xml:space="preserve"> </v>
      </c>
      <c r="Q4" s="489" t="str">
        <f>'Age-Level'!B12</f>
        <v>Ambassador Service to Girl Scouting bar</v>
      </c>
      <c r="R4" s="490"/>
      <c r="S4" s="259" t="str">
        <f>IF('Age-Level'!L10="C","C",IF('Age-Level'!L10="P","P",""))</f>
        <v/>
      </c>
      <c r="T4" s="247"/>
      <c r="U4" s="247"/>
    </row>
    <row r="5" spans="1:21" ht="12.75" customHeight="1" x14ac:dyDescent="0.2">
      <c r="A5" s="519" t="str">
        <f>Summary!A4</f>
        <v>Photography</v>
      </c>
      <c r="B5" s="520"/>
      <c r="C5" s="260" t="str">
        <f>IF(Badges!L28="C","C",IF(Badges!L28="P","P",""))</f>
        <v/>
      </c>
      <c r="E5" s="255"/>
      <c r="F5" s="256" t="str">
        <f>Badges!C9</f>
        <v>Create a photography timeline.</v>
      </c>
      <c r="G5" s="258" t="str">
        <f>IF(Badges!L9="A","A"," ")</f>
        <v xml:space="preserve"> </v>
      </c>
      <c r="I5" s="255"/>
      <c r="J5" s="256" t="str">
        <f>Badges!C64</f>
        <v>Compare three different states' positions</v>
      </c>
      <c r="K5" s="258" t="str">
        <f>IF(Badges!L64="A","A"," ")</f>
        <v xml:space="preserve"> </v>
      </c>
      <c r="M5" s="255"/>
      <c r="N5" s="256" t="str">
        <f>Badges!C133</f>
        <v>Interview a global citizen</v>
      </c>
      <c r="O5" s="258" t="str">
        <f>IF(Badges!L133="A","A"," ")</f>
        <v xml:space="preserve"> </v>
      </c>
      <c r="Q5" s="489" t="str">
        <f>'Age-Level'!B15</f>
        <v>Ambassador Volunteer in Training</v>
      </c>
      <c r="R5" s="490"/>
      <c r="S5" s="259" t="str">
        <f>IF('Age-Level'!L19="C","C",IF('Age-Level'!L19="P","P",""))</f>
        <v/>
      </c>
      <c r="T5" s="247"/>
      <c r="U5" s="247"/>
    </row>
    <row r="6" spans="1:21" ht="12.75" customHeight="1" x14ac:dyDescent="0.2">
      <c r="A6" s="508" t="str">
        <f>Summary!A5</f>
        <v>Coaching</v>
      </c>
      <c r="B6" s="509"/>
      <c r="C6" s="260" t="str">
        <f>IF(Badges!L51="C","C",IF(Badges!L51="P","P",""))</f>
        <v/>
      </c>
      <c r="E6" s="255"/>
      <c r="F6" s="256" t="str">
        <f>Badges!C10</f>
        <v>Make sticky-note comics</v>
      </c>
      <c r="G6" s="258" t="str">
        <f>IF(Badges!L10="A","A"," ")</f>
        <v xml:space="preserve"> </v>
      </c>
      <c r="I6" s="255">
        <v>4</v>
      </c>
      <c r="J6" s="256" t="str">
        <f>Badges!C65</f>
        <v>Explore local or community policy</v>
      </c>
      <c r="K6" s="257"/>
      <c r="M6" s="255">
        <v>4</v>
      </c>
      <c r="N6" s="256" t="str">
        <f>Badges!C134</f>
        <v>Leave your wolrd better than you found it</v>
      </c>
      <c r="O6" s="257"/>
      <c r="Q6" s="489" t="str">
        <f>'Age-Level'!B20</f>
        <v>Journey Summit Pin</v>
      </c>
      <c r="R6" s="490"/>
      <c r="S6" s="259" t="str">
        <f>IF('Age-Level'!L21="C","C",IF('Age-Level'!L21="P","P",""))</f>
        <v/>
      </c>
      <c r="T6" s="247"/>
      <c r="U6" s="247"/>
    </row>
    <row r="7" spans="1:21" x14ac:dyDescent="0.2">
      <c r="A7" s="508" t="str">
        <f>Summary!A6</f>
        <v>Public Policy</v>
      </c>
      <c r="B7" s="509"/>
      <c r="C7" s="260" t="str">
        <f>IF(Badges!L74="C","C",IF(Badges!L74="P","P",""))</f>
        <v/>
      </c>
      <c r="E7" s="255">
        <v>2</v>
      </c>
      <c r="F7" s="256" t="str">
        <f>Badges!C11</f>
        <v>Focus on composition</v>
      </c>
      <c r="G7" s="257"/>
      <c r="I7" s="255"/>
      <c r="J7" s="256" t="str">
        <f>Badges!C66</f>
        <v>Attend a meeting</v>
      </c>
      <c r="K7" s="258" t="str">
        <f>IF(Badges!L66="A","A"," ")</f>
        <v xml:space="preserve"> </v>
      </c>
      <c r="M7" s="255"/>
      <c r="N7" s="256" t="str">
        <f>Badges!C135</f>
        <v xml:space="preserve">Find ideas to use your leaderhship </v>
      </c>
      <c r="O7" s="258" t="str">
        <f>IF(Badges!L135="A","A"," ")</f>
        <v xml:space="preserve"> </v>
      </c>
      <c r="Q7" s="489" t="str">
        <f>'Age-Level'!C23</f>
        <v>Cookie Rally (Year 1)</v>
      </c>
      <c r="R7" s="490"/>
      <c r="S7" s="265" t="str">
        <f>IF('Age-Level'!L23="A","A"," ")</f>
        <v xml:space="preserve"> </v>
      </c>
    </row>
    <row r="8" spans="1:21" x14ac:dyDescent="0.2">
      <c r="A8" s="508" t="str">
        <f>Summary!A7</f>
        <v>Dinner Party</v>
      </c>
      <c r="B8" s="509"/>
      <c r="C8" s="260" t="str">
        <f>IF(Badges!L97="C","C",IF(Badges!L97="P","P",""))</f>
        <v/>
      </c>
      <c r="E8" s="255"/>
      <c r="F8" s="256" t="str">
        <f>Badges!C12</f>
        <v>Capture a day in the life</v>
      </c>
      <c r="G8" s="258" t="str">
        <f>IF(Badges!L12="A","A"," ")</f>
        <v xml:space="preserve"> </v>
      </c>
      <c r="I8" s="255"/>
      <c r="J8" s="256" t="str">
        <f>Badges!C67</f>
        <v>Compare different local positions</v>
      </c>
      <c r="K8" s="258" t="str">
        <f>IF(Badges!L67="A","A"," ")</f>
        <v xml:space="preserve"> </v>
      </c>
      <c r="M8" s="255"/>
      <c r="N8" s="256" t="str">
        <f>Badges!C136</f>
        <v>Gather ideas to work for a healthy</v>
      </c>
      <c r="O8" s="258" t="str">
        <f>IF(Badges!L136="A","A"," ")</f>
        <v xml:space="preserve"> </v>
      </c>
      <c r="Q8" s="489" t="str">
        <f>'Age-Level'!C24</f>
        <v>Cookie Sales (Year 1)</v>
      </c>
      <c r="R8" s="490"/>
      <c r="S8" s="265" t="str">
        <f>IF('Age-Level'!L24="A","A"," ")</f>
        <v xml:space="preserve"> </v>
      </c>
    </row>
    <row r="9" spans="1:21" x14ac:dyDescent="0.2">
      <c r="A9" s="508" t="str">
        <f>Summary!A8</f>
        <v>Ambassador First Aid</v>
      </c>
      <c r="B9" s="509"/>
      <c r="C9" s="260" t="str">
        <f>IF(Badges!L120="C","C",IF(Badges!L120="P","P",""))</f>
        <v/>
      </c>
      <c r="E9" s="255"/>
      <c r="F9" s="256" t="str">
        <f>Badges!C13</f>
        <v>Photograph weather patterns</v>
      </c>
      <c r="G9" s="258" t="str">
        <f>IF(Badges!L13="A","A"," ")</f>
        <v xml:space="preserve"> </v>
      </c>
      <c r="I9" s="255"/>
      <c r="J9" s="256" t="str">
        <f>Badges!C68</f>
        <v>Visit your local legislator's office</v>
      </c>
      <c r="K9" s="258" t="str">
        <f>IF(Badges!L68="A","A"," ")</f>
        <v xml:space="preserve"> </v>
      </c>
      <c r="M9" s="255"/>
      <c r="N9" s="256" t="str">
        <f>Badges!C137</f>
        <v>Brainstorm idea for social change</v>
      </c>
      <c r="O9" s="258" t="str">
        <f>IF(Badges!L137="A","A"," ")</f>
        <v xml:space="preserve"> </v>
      </c>
      <c r="Q9" s="489" t="str">
        <f>'Age-Level'!C25</f>
        <v>Cookie Pin (Year 1)</v>
      </c>
      <c r="R9" s="490"/>
      <c r="S9" s="265" t="str">
        <f>IF('Age-Level'!L25="A","A"," ")</f>
        <v xml:space="preserve"> </v>
      </c>
    </row>
    <row r="10" spans="1:21" x14ac:dyDescent="0.2">
      <c r="A10" s="508" t="str">
        <f>Summary!A9</f>
        <v>Ambassador Girl Scout Way</v>
      </c>
      <c r="B10" s="509"/>
      <c r="C10" s="261" t="str">
        <f>IF(Badges!L143="C","C",IF(Badges!L143="P","P",""))</f>
        <v/>
      </c>
      <c r="E10" s="255"/>
      <c r="F10" s="256" t="str">
        <f>Badges!C14</f>
        <v>Take 5 photos form a different</v>
      </c>
      <c r="G10" s="258" t="str">
        <f>IF(Badges!L14="A","A"," ")</f>
        <v xml:space="preserve"> </v>
      </c>
      <c r="I10" s="255">
        <v>5</v>
      </c>
      <c r="J10" s="256" t="str">
        <f>Badges!C69</f>
        <v>See public policy creation in action</v>
      </c>
      <c r="K10" s="257"/>
      <c r="M10" s="255">
        <v>5</v>
      </c>
      <c r="N10" s="256" t="str">
        <f>Badges!C138</f>
        <v>Enjoy Girl Scout traditions!</v>
      </c>
      <c r="O10" s="257"/>
      <c r="Q10" s="489" t="str">
        <f>'Age-Level'!C26</f>
        <v>Cookie Rally (Year 2)</v>
      </c>
      <c r="R10" s="490"/>
      <c r="S10" s="265" t="str">
        <f>IF('Age-Level'!L26="A","A"," ")</f>
        <v xml:space="preserve"> </v>
      </c>
    </row>
    <row r="11" spans="1:21" x14ac:dyDescent="0.2">
      <c r="A11" s="527" t="str">
        <f>Summary!A10</f>
        <v>Water</v>
      </c>
      <c r="B11" s="509"/>
      <c r="C11" s="260" t="str">
        <f>IF(Badges!L166="C","C",IF(Badges!L166="P","P",""))</f>
        <v/>
      </c>
      <c r="E11" s="255">
        <v>3</v>
      </c>
      <c r="F11" s="256" t="str">
        <f>Badges!C15</f>
        <v>Focus on light</v>
      </c>
      <c r="G11" s="257"/>
      <c r="I11" s="255"/>
      <c r="J11" s="256" t="str">
        <f>Badges!C70</f>
        <v>Shadow a policy-maker</v>
      </c>
      <c r="K11" s="258" t="str">
        <f>IF(Badges!L70="A","A"," ")</f>
        <v xml:space="preserve"> </v>
      </c>
      <c r="M11" s="255"/>
      <c r="N11" s="256" t="str">
        <f>Badges!C139</f>
        <v>Pass down a tradition</v>
      </c>
      <c r="O11" s="258" t="str">
        <f>IF(Badges!L139="A","A"," ")</f>
        <v xml:space="preserve"> </v>
      </c>
      <c r="Q11" s="489" t="str">
        <f>'Age-Level'!C27</f>
        <v>Cookie Sales (Year 2)</v>
      </c>
      <c r="R11" s="490"/>
      <c r="S11" s="265" t="str">
        <f>IF('Age-Level'!L27="A","A"," ")</f>
        <v xml:space="preserve"> </v>
      </c>
    </row>
    <row r="12" spans="1:21" x14ac:dyDescent="0.2">
      <c r="A12" s="525"/>
      <c r="B12" s="525"/>
      <c r="C12" s="351"/>
      <c r="E12" s="255"/>
      <c r="F12" s="256" t="str">
        <f>Badges!C16</f>
        <v>Invite friends to a shoot day</v>
      </c>
      <c r="G12" s="258" t="str">
        <f>IF(Badges!L16="A","A"," ")</f>
        <v xml:space="preserve"> </v>
      </c>
      <c r="I12" s="255"/>
      <c r="J12" s="256" t="str">
        <f>Badges!C71</f>
        <v>Volunteer at an office</v>
      </c>
      <c r="K12" s="258" t="str">
        <f>IF(Badges!L71="A","A"," ")</f>
        <v xml:space="preserve"> </v>
      </c>
      <c r="M12" s="255"/>
      <c r="N12" s="256" t="str">
        <f>Badges!C140</f>
        <v>Start a Girl Scout tradition of your own</v>
      </c>
      <c r="O12" s="258" t="str">
        <f>IF(Badges!L140="A","A"," ")</f>
        <v xml:space="preserve"> </v>
      </c>
      <c r="Q12" s="489" t="str">
        <f>'Age-Level'!C28</f>
        <v>Cookie Pin (Year 2)</v>
      </c>
      <c r="R12" s="490"/>
      <c r="S12" s="265" t="str">
        <f>IF('Age-Level'!L28="A","A"," ")</f>
        <v xml:space="preserve"> </v>
      </c>
    </row>
    <row r="13" spans="1:21" x14ac:dyDescent="0.2">
      <c r="A13" s="518" t="str">
        <f>Summary!A3</f>
        <v>Legacy</v>
      </c>
      <c r="B13" s="518"/>
      <c r="C13" s="518"/>
      <c r="E13" s="255"/>
      <c r="F13" s="256" t="str">
        <f>Badges!C17</f>
        <v>Capture the same person or object</v>
      </c>
      <c r="G13" s="258" t="str">
        <f>IF(Badges!L17="A","A"," ")</f>
        <v xml:space="preserve"> </v>
      </c>
      <c r="I13" s="255"/>
      <c r="J13" s="256" t="str">
        <f>Badges!C72</f>
        <v>Interview a policy-maker</v>
      </c>
      <c r="K13" s="258" t="str">
        <f>IF(Badges!L72="A","A"," ")</f>
        <v xml:space="preserve"> </v>
      </c>
      <c r="M13" s="255"/>
      <c r="N13" s="256" t="str">
        <f>Badges!C141</f>
        <v>Share the Girl Scout way by example</v>
      </c>
      <c r="O13" s="258" t="str">
        <f>IF(Badges!L141="A","A"," ")</f>
        <v xml:space="preserve"> </v>
      </c>
      <c r="Q13" s="489" t="str">
        <f>'Age-Level'!C30</f>
        <v>Fall Sales (Year 1)</v>
      </c>
      <c r="R13" s="490"/>
      <c r="S13" s="260" t="str">
        <f>IF('Age-Level'!L30="A","A","")</f>
        <v/>
      </c>
    </row>
    <row r="14" spans="1:21" x14ac:dyDescent="0.2">
      <c r="A14" s="519" t="str">
        <f>Summary!A4</f>
        <v>Photography</v>
      </c>
      <c r="B14" s="520"/>
      <c r="C14" s="259" t="str">
        <f>IF(Badges!L28="C","C",IF(Badges!L28="P","P",""))</f>
        <v/>
      </c>
      <c r="E14" s="255"/>
      <c r="F14" s="256" t="str">
        <f>Badges!C18</f>
        <v>Grow your image</v>
      </c>
      <c r="G14" s="258" t="str">
        <f>IF(Badges!L18="A","A"," ")</f>
        <v xml:space="preserve"> </v>
      </c>
      <c r="I14" s="354" t="str">
        <f>Badges!B75</f>
        <v>Dinner Party</v>
      </c>
      <c r="J14" s="355"/>
      <c r="K14" s="355"/>
      <c r="M14" s="354" t="str">
        <f>Badges!B144</f>
        <v>Water</v>
      </c>
      <c r="N14" s="355"/>
      <c r="O14" s="355"/>
      <c r="Q14" s="489" t="str">
        <f>'Age-Level'!C31</f>
        <v>Fall Sales (Year 2)</v>
      </c>
      <c r="R14" s="490"/>
      <c r="S14" s="260" t="str">
        <f>IF('Age-Level'!L31="A","A","")</f>
        <v/>
      </c>
    </row>
    <row r="15" spans="1:21" x14ac:dyDescent="0.2">
      <c r="A15" s="508" t="str">
        <f>Summary!A5</f>
        <v>Coaching</v>
      </c>
      <c r="B15" s="509"/>
      <c r="C15" s="260" t="str">
        <f>IF(Badges!L51="C","C",IF(Badges!L51="P","P",""))</f>
        <v/>
      </c>
      <c r="E15" s="255">
        <v>4</v>
      </c>
      <c r="F15" s="256" t="str">
        <f>Badges!C19</f>
        <v>Focus on motion</v>
      </c>
      <c r="G15" s="257"/>
      <c r="I15" s="255">
        <v>1</v>
      </c>
      <c r="J15" s="256" t="str">
        <f>Badges!C76</f>
        <v>Create your menu</v>
      </c>
      <c r="K15" s="257"/>
      <c r="M15" s="255">
        <v>1</v>
      </c>
      <c r="N15" s="256" t="str">
        <f>Badges!C145</f>
        <v>Have fun reflecting on your relationship with water</v>
      </c>
      <c r="O15" s="257"/>
      <c r="Q15" s="489" t="str">
        <f>'Age-Level'!C33</f>
        <v>Thinking Day (Year 1)</v>
      </c>
      <c r="R15" s="490"/>
      <c r="S15" s="260" t="str">
        <f>IF('Age-Level'!L33="A","A","")</f>
        <v/>
      </c>
    </row>
    <row r="16" spans="1:21" x14ac:dyDescent="0.2">
      <c r="A16" s="508" t="str">
        <f>Summary!A6</f>
        <v>Public Policy</v>
      </c>
      <c r="B16" s="509"/>
      <c r="C16" s="260" t="str">
        <f>IF(Badges!L74="C","C",IF(Badges!L74="P","P",""))</f>
        <v/>
      </c>
      <c r="E16" s="255"/>
      <c r="F16" s="256" t="str">
        <f>Badges!C20</f>
        <v xml:space="preserve">Take photos of a group </v>
      </c>
      <c r="G16" s="258" t="str">
        <f>IF(Badges!L20="A","A"," ")</f>
        <v xml:space="preserve"> </v>
      </c>
      <c r="I16" s="255"/>
      <c r="J16" s="256" t="str">
        <f>Badges!C77</f>
        <v>Interview a caterer, event planner, chef</v>
      </c>
      <c r="K16" s="258" t="str">
        <f>IF(Badges!L77="A","A"," ")</f>
        <v xml:space="preserve"> </v>
      </c>
      <c r="M16" s="255"/>
      <c r="N16" s="256" t="str">
        <f>Badges!C146</f>
        <v>Visit water in its natural state</v>
      </c>
      <c r="O16" s="258" t="str">
        <f>IF(Badges!L146="A","A"," ")</f>
        <v xml:space="preserve"> </v>
      </c>
      <c r="Q16" s="489" t="str">
        <f>'Age-Level'!C34</f>
        <v>Thinking Day (Year 2)</v>
      </c>
      <c r="R16" s="490"/>
      <c r="S16" s="260" t="str">
        <f>IF('Age-Level'!L34="A","A","")</f>
        <v/>
      </c>
    </row>
    <row r="17" spans="1:19" x14ac:dyDescent="0.2">
      <c r="A17" s="508" t="str">
        <f>Summary!A7</f>
        <v>Dinner Party</v>
      </c>
      <c r="B17" s="509"/>
      <c r="C17" s="260" t="str">
        <f>IF(Badges!L97="C","C",IF(Badges!L97="P","P",""))</f>
        <v/>
      </c>
      <c r="E17" s="255"/>
      <c r="F17" s="256" t="str">
        <f>Badges!C21</f>
        <v>Take photos of faces in motion</v>
      </c>
      <c r="G17" s="258" t="str">
        <f>IF(Badges!L21="A","A"," ")</f>
        <v xml:space="preserve"> </v>
      </c>
      <c r="I17" s="255"/>
      <c r="J17" s="256" t="str">
        <f>Badges!C78</f>
        <v>Collect recipes from cooking shows</v>
      </c>
      <c r="K17" s="258" t="str">
        <f>IF(Badges!L78="A","A"," ")</f>
        <v xml:space="preserve"> </v>
      </c>
      <c r="M17" s="255"/>
      <c r="N17" s="256" t="str">
        <f>Badges!C147</f>
        <v>Try a new water skill</v>
      </c>
      <c r="O17" s="258" t="str">
        <f>IF(Badges!L147="A","A"," ")</f>
        <v xml:space="preserve"> </v>
      </c>
      <c r="Q17" s="489" t="str">
        <f>'Age-Level'!C36</f>
        <v>Global Action Award</v>
      </c>
      <c r="R17" s="490"/>
      <c r="S17" s="260" t="str">
        <f>IF('Age-Level'!L36="A","A","")</f>
        <v/>
      </c>
    </row>
    <row r="18" spans="1:19" x14ac:dyDescent="0.2">
      <c r="A18" s="508" t="str">
        <f>Summary!A8</f>
        <v>Ambassador First Aid</v>
      </c>
      <c r="B18" s="509"/>
      <c r="C18" s="260" t="str">
        <f>IF(Badges!L120="C","C",IF(Badges!L120="P","P",""))</f>
        <v/>
      </c>
      <c r="E18" s="255"/>
      <c r="F18" s="256" t="str">
        <f>Badges!C22</f>
        <v>Take photos of objects in motion</v>
      </c>
      <c r="G18" s="258" t="str">
        <f>IF(Badges!L22="A","A"," ")</f>
        <v xml:space="preserve"> </v>
      </c>
      <c r="I18" s="255"/>
      <c r="J18" s="256" t="str">
        <f>Badges!C79</f>
        <v>Build a men around your favorite</v>
      </c>
      <c r="K18" s="258" t="str">
        <f>IF(Badges!L79="A","A"," ")</f>
        <v xml:space="preserve"> </v>
      </c>
      <c r="M18" s="255"/>
      <c r="N18" s="256" t="str">
        <f>Badges!C148</f>
        <v>Enjoy a water activity you already know</v>
      </c>
      <c r="O18" s="258" t="str">
        <f>IF(Badges!L148="A","A"," ")</f>
        <v xml:space="preserve"> </v>
      </c>
      <c r="Q18" s="489" t="str">
        <f>'Age-Level'!C38</f>
        <v>International Friendship Recognition</v>
      </c>
      <c r="R18" s="490"/>
      <c r="S18" s="260" t="str">
        <f>IF('Age-Level'!L38="A","A","")</f>
        <v/>
      </c>
    </row>
    <row r="19" spans="1:19" x14ac:dyDescent="0.2">
      <c r="A19" s="508" t="str">
        <f>Summary!A9</f>
        <v>Ambassador Girl Scout Way</v>
      </c>
      <c r="B19" s="509"/>
      <c r="C19" s="260" t="str">
        <f>IF(Badges!L143="C","C",IF(Badges!L143="P","P",""))</f>
        <v/>
      </c>
      <c r="E19" s="255">
        <v>5</v>
      </c>
      <c r="F19" s="256" t="str">
        <f>Badges!C23</f>
        <v>Tell a story with photography</v>
      </c>
      <c r="G19" s="257"/>
      <c r="I19" s="255">
        <v>2</v>
      </c>
      <c r="J19" s="256" t="str">
        <f>Badges!C80</f>
        <v>Make a budget and shopping list</v>
      </c>
      <c r="K19" s="257"/>
      <c r="M19" s="255">
        <v>2</v>
      </c>
      <c r="N19" s="256" t="str">
        <f>Badges!C149</f>
        <v>Celebrate water art-and create your own</v>
      </c>
      <c r="O19" s="257"/>
      <c r="Q19" s="489" t="str">
        <f>'Age-Level'!C40</f>
        <v>Investiture</v>
      </c>
      <c r="R19" s="490"/>
      <c r="S19" s="260" t="str">
        <f>IF('Age-Level'!L40="A","A","")</f>
        <v/>
      </c>
    </row>
    <row r="20" spans="1:19" x14ac:dyDescent="0.2">
      <c r="A20" s="525" t="str">
        <f>Summary!A10</f>
        <v>Water</v>
      </c>
      <c r="B20" s="526"/>
      <c r="C20" s="261" t="str">
        <f>IF(Badges!L166="C","C",IF(Badges!L166="P","P",""))</f>
        <v/>
      </c>
      <c r="E20" s="255"/>
      <c r="F20" s="256" t="str">
        <f>Badges!C24</f>
        <v>Stage a photo exhibit</v>
      </c>
      <c r="G20" s="258" t="str">
        <f>IF(Badges!L24="A","A"," ")</f>
        <v xml:space="preserve"> </v>
      </c>
      <c r="I20" s="255"/>
      <c r="J20" s="256" t="str">
        <f>Badges!C81</f>
        <v>Camparison shop</v>
      </c>
      <c r="K20" s="258" t="str">
        <f>IF(Badges!L81="A","A"," ")</f>
        <v xml:space="preserve"> </v>
      </c>
      <c r="M20" s="255"/>
      <c r="N20" s="256" t="str">
        <f>Badges!C150</f>
        <v>Delve into water literature</v>
      </c>
      <c r="O20" s="258" t="str">
        <f>IF(Badges!L150="A","A"," ")</f>
        <v xml:space="preserve"> </v>
      </c>
      <c r="Q20" s="489" t="str">
        <f>'Age-Level'!C41</f>
        <v>Rededication (1st year)</v>
      </c>
      <c r="R20" s="490"/>
      <c r="S20" s="270" t="str">
        <f>IF('Age-Level'!L41="C","C","")</f>
        <v/>
      </c>
    </row>
    <row r="21" spans="1:19" x14ac:dyDescent="0.2">
      <c r="A21" s="518" t="str">
        <f>Summary!A11</f>
        <v>Financial Literacy</v>
      </c>
      <c r="B21" s="518"/>
      <c r="C21" s="518"/>
      <c r="E21" s="255"/>
      <c r="F21" s="256" t="str">
        <f>Badges!C25</f>
        <v>Make a digital slide show</v>
      </c>
      <c r="G21" s="258" t="str">
        <f>IF(Badges!L25="A","A"," ")</f>
        <v xml:space="preserve"> </v>
      </c>
      <c r="I21" s="255"/>
      <c r="J21" s="256" t="str">
        <f>Badges!C82</f>
        <v>Consult with a professional chef</v>
      </c>
      <c r="K21" s="258" t="str">
        <f>IF(Badges!L82="A","A"," ")</f>
        <v xml:space="preserve"> </v>
      </c>
      <c r="M21" s="255"/>
      <c r="N21" s="256" t="str">
        <f>Badges!C151</f>
        <v xml:space="preserve">Enjoy an exhibit or event that features </v>
      </c>
      <c r="O21" s="258" t="str">
        <f>IF(Badges!L151="A","A"," ")</f>
        <v xml:space="preserve"> </v>
      </c>
      <c r="Q21" s="489" t="str">
        <f>'Age-Level'!C42</f>
        <v>Rededication (2nd year)</v>
      </c>
      <c r="R21" s="490"/>
      <c r="S21" s="270" t="str">
        <f>IF('Age-Level'!L42="C","C","")</f>
        <v/>
      </c>
    </row>
    <row r="22" spans="1:19" x14ac:dyDescent="0.2">
      <c r="A22" s="519" t="str">
        <f>Summary!A12</f>
        <v>On My Own</v>
      </c>
      <c r="B22" s="520"/>
      <c r="C22" s="259" t="str">
        <f>IF(Badges!L190="C","C",IF(Badges!L190="P","P",""))</f>
        <v/>
      </c>
      <c r="E22" s="255"/>
      <c r="F22" s="256" t="str">
        <f>Badges!C26</f>
        <v>Create a photo album or scrapbook</v>
      </c>
      <c r="G22" s="258" t="str">
        <f>IF(Badges!L26="A","A"," ")</f>
        <v xml:space="preserve"> </v>
      </c>
      <c r="I22" s="255"/>
      <c r="J22" s="256" t="str">
        <f>Badges!C83</f>
        <v>Learn about alternative ways to shop</v>
      </c>
      <c r="K22" s="258" t="str">
        <f>IF(Badges!L83="A","A"," ")</f>
        <v xml:space="preserve"> </v>
      </c>
      <c r="M22" s="255"/>
      <c r="N22" s="256" t="str">
        <f>Badges!C152</f>
        <v>Create your own water composition</v>
      </c>
      <c r="O22" s="258" t="str">
        <f>IF(Badges!L152="A","A"," ")</f>
        <v xml:space="preserve"> </v>
      </c>
      <c r="Q22" s="357" t="str">
        <f>'Age-Level'!B43</f>
        <v>My Promise, My Faith (Year 1)</v>
      </c>
      <c r="R22" s="358"/>
      <c r="S22" s="270"/>
    </row>
    <row r="23" spans="1:19" x14ac:dyDescent="0.2">
      <c r="A23" s="508" t="str">
        <f>Summary!A13</f>
        <v>Good Credit</v>
      </c>
      <c r="B23" s="509"/>
      <c r="C23" s="259" t="str">
        <f>IF(Badges!L213="C","C",IF(Badges!L213="P","P",""))</f>
        <v/>
      </c>
      <c r="E23" s="510" t="str">
        <f>Badges!B29</f>
        <v>Coaching</v>
      </c>
      <c r="F23" s="510"/>
      <c r="G23" s="510"/>
      <c r="I23" s="255">
        <v>3</v>
      </c>
      <c r="J23" s="256" t="str">
        <f>Badges!C84</f>
        <v>Practice timing your courses</v>
      </c>
      <c r="K23" s="257"/>
      <c r="M23" s="255">
        <v>3</v>
      </c>
      <c r="N23" s="256" t="str">
        <f>Badges!C153</f>
        <v>Find out about water issues</v>
      </c>
      <c r="O23" s="257"/>
      <c r="Q23" s="276">
        <v>1</v>
      </c>
      <c r="R23" s="359" t="str">
        <f>'Age-Level'!C44</f>
        <v>Choose one line from the Law</v>
      </c>
      <c r="S23" s="270" t="str">
        <f>IF('Age-Level'!L44="A","A","")</f>
        <v/>
      </c>
    </row>
    <row r="24" spans="1:19" x14ac:dyDescent="0.2">
      <c r="A24" s="505" t="str">
        <f>Summary!A14</f>
        <v>Cookie Business</v>
      </c>
      <c r="B24" s="506"/>
      <c r="C24" s="507"/>
      <c r="D24" s="251"/>
      <c r="E24" s="255">
        <v>1</v>
      </c>
      <c r="F24" s="256" t="str">
        <f>Badges!C30</f>
        <v>Begin to outline your coaching strategy</v>
      </c>
      <c r="G24" s="257"/>
      <c r="I24" s="255"/>
      <c r="J24" s="256" t="str">
        <f>Badges!C85</f>
        <v>Get tips fromo food professionals</v>
      </c>
      <c r="K24" s="258" t="str">
        <f>IF(Badges!L85="A","A"," ")</f>
        <v xml:space="preserve"> </v>
      </c>
      <c r="M24" s="255"/>
      <c r="N24" s="256" t="str">
        <f>Badges!C154</f>
        <v>Visit a water facility and explore its</v>
      </c>
      <c r="O24" s="258" t="str">
        <f>IF(Badges!L154="A","A"," ")</f>
        <v xml:space="preserve"> </v>
      </c>
      <c r="Q24" s="275">
        <v>2</v>
      </c>
      <c r="R24" s="359" t="str">
        <f>'Age-Level'!C45</f>
        <v>Find a woman in your community</v>
      </c>
      <c r="S24" s="270" t="str">
        <f>IF('Age-Level'!L45="A","A","")</f>
        <v/>
      </c>
    </row>
    <row r="25" spans="1:19" x14ac:dyDescent="0.2">
      <c r="A25" s="508" t="str">
        <f>Summary!A15</f>
        <v>Research and Development</v>
      </c>
      <c r="B25" s="509"/>
      <c r="C25" s="260" t="str">
        <f>IF(Badges!L227="C","C",IF(Badges!L227="P","P",""))</f>
        <v/>
      </c>
      <c r="E25" s="255"/>
      <c r="F25" s="256" t="str">
        <f>Badges!C31</f>
        <v>Talk to a great coach</v>
      </c>
      <c r="G25" s="258" t="str">
        <f>IF(Badges!L31="A","A"," ")</f>
        <v xml:space="preserve"> </v>
      </c>
      <c r="I25" s="255"/>
      <c r="J25" s="256" t="str">
        <f>Badges!C86</f>
        <v>Make a menu timeline</v>
      </c>
      <c r="K25" s="258" t="str">
        <f>IF(Badges!L86="A","A"," ")</f>
        <v xml:space="preserve"> </v>
      </c>
      <c r="M25" s="255"/>
      <c r="N25" s="256" t="str">
        <f>Badges!C155</f>
        <v>Investigate endangered marine life</v>
      </c>
      <c r="O25" s="258" t="str">
        <f>IF(Badges!L155="A","A"," ")</f>
        <v xml:space="preserve"> </v>
      </c>
      <c r="Q25" s="275">
        <v>3</v>
      </c>
      <c r="R25" s="359" t="str">
        <f>'Age-Level'!C46</f>
        <v>Gather three inspirational quotes</v>
      </c>
      <c r="S25" s="270" t="str">
        <f>IF('Age-Level'!L46="A","A","")</f>
        <v/>
      </c>
    </row>
    <row r="26" spans="1:19" x14ac:dyDescent="0.2">
      <c r="A26" s="508" t="str">
        <f>Summary!A16</f>
        <v>P &amp; L</v>
      </c>
      <c r="B26" s="509"/>
      <c r="C26" s="260" t="str">
        <f>IF(Badges!L240="C","C",IF(Badges!L240="P","P",""))</f>
        <v/>
      </c>
      <c r="E26" s="255"/>
      <c r="F26" s="256" t="str">
        <f>Badges!C32</f>
        <v>Watch three sports documentaries</v>
      </c>
      <c r="G26" s="258" t="str">
        <f>IF(Badges!L32="A","A"," ")</f>
        <v xml:space="preserve"> </v>
      </c>
      <c r="I26" s="255"/>
      <c r="J26" s="256" t="str">
        <f>Badges!C87</f>
        <v>Prepare a test meal for family or friends</v>
      </c>
      <c r="K26" s="258" t="str">
        <f>IF(Badges!L87="A","A"," ")</f>
        <v xml:space="preserve"> </v>
      </c>
      <c r="M26" s="255"/>
      <c r="N26" s="256" t="str">
        <f>Badges!C156</f>
        <v>Investigate water as a hazard</v>
      </c>
      <c r="O26" s="258" t="str">
        <f>IF(Badges!L156="A","A"," ")</f>
        <v xml:space="preserve"> </v>
      </c>
      <c r="Q26" s="275">
        <v>4</v>
      </c>
      <c r="R26" s="359" t="str">
        <f>'Age-Level'!C47</f>
        <v>Make something to remind you</v>
      </c>
      <c r="S26" s="270" t="str">
        <f>IF('Age-Level'!L47="A","A","")</f>
        <v/>
      </c>
    </row>
    <row r="27" spans="1:19" x14ac:dyDescent="0.2">
      <c r="A27" s="361"/>
      <c r="B27" s="361"/>
      <c r="C27" s="274"/>
      <c r="E27" s="255"/>
      <c r="F27" s="256" t="str">
        <f>Badges!C33</f>
        <v>Attend a coaching clinic or seminar</v>
      </c>
      <c r="G27" s="258" t="str">
        <f>IF(Badges!L33="A","A"," ")</f>
        <v xml:space="preserve"> </v>
      </c>
      <c r="I27" s="255">
        <v>4</v>
      </c>
      <c r="J27" s="256" t="str">
        <f>Badges!C88</f>
        <v>Explore imaginative ways to present food</v>
      </c>
      <c r="K27" s="257"/>
      <c r="M27" s="255">
        <v>4</v>
      </c>
      <c r="N27" s="256" t="str">
        <f>Badges!C157</f>
        <v>Explore water solutions</v>
      </c>
      <c r="O27" s="257"/>
      <c r="Q27" s="275">
        <v>5</v>
      </c>
      <c r="R27" s="359" t="str">
        <f>'Age-Level'!C48</f>
        <v xml:space="preserve">Make a commitment to live what </v>
      </c>
      <c r="S27" s="270" t="str">
        <f>IF('Age-Level'!L48="A","A","")</f>
        <v/>
      </c>
    </row>
    <row r="28" spans="1:19" x14ac:dyDescent="0.2">
      <c r="A28" s="502" t="s">
        <v>89</v>
      </c>
      <c r="B28" s="502"/>
      <c r="C28" s="502"/>
      <c r="E28" s="255">
        <v>2</v>
      </c>
      <c r="F28" s="256" t="str">
        <f>Badges!C34</f>
        <v>Conduct a first assessment</v>
      </c>
      <c r="G28" s="257"/>
      <c r="I28" s="255"/>
      <c r="J28" s="256" t="str">
        <f>Badges!C89</f>
        <v>Expreiment with garnishes</v>
      </c>
      <c r="K28" s="258" t="str">
        <f>IF(Badges!L89="A","A"," ")</f>
        <v xml:space="preserve"> </v>
      </c>
      <c r="M28" s="255"/>
      <c r="N28" s="256" t="str">
        <f>Badges!C158</f>
        <v>Interview a water scientist</v>
      </c>
      <c r="O28" s="258" t="str">
        <f>IF(Badges!L158="A","A"," ")</f>
        <v xml:space="preserve"> </v>
      </c>
      <c r="Q28" s="489" t="str">
        <f>'Age-Level'!B50</f>
        <v>My Promise, My Faith (Year 2)</v>
      </c>
      <c r="R28" s="513"/>
      <c r="S28" s="270"/>
    </row>
    <row r="29" spans="1:19" x14ac:dyDescent="0.2">
      <c r="B29" s="521" t="str">
        <f>Journey!B5</f>
        <v>It's Your World -- Change It!</v>
      </c>
      <c r="C29" s="522"/>
      <c r="E29" s="255"/>
      <c r="F29" s="256" t="str">
        <f>Badges!C35</f>
        <v>Prepare individual questionaires</v>
      </c>
      <c r="G29" s="258" t="str">
        <f>IF(Badges!L35="A","A"," ")</f>
        <v xml:space="preserve"> </v>
      </c>
      <c r="I29" s="255"/>
      <c r="J29" s="256" t="str">
        <f>Badges!C90</f>
        <v>Present food in interesting shapes</v>
      </c>
      <c r="K29" s="258" t="str">
        <f>IF(Badges!L90="A","A"," ")</f>
        <v xml:space="preserve"> </v>
      </c>
      <c r="M29" s="255"/>
      <c r="N29" s="256" t="str">
        <f>Badges!C159</f>
        <v>Explore the world of hydroelectricity</v>
      </c>
      <c r="O29" s="258" t="str">
        <f>IF(Badges!L159="A","A"," ")</f>
        <v xml:space="preserve"> </v>
      </c>
      <c r="Q29" s="276">
        <v>1</v>
      </c>
      <c r="R29" s="359" t="str">
        <f>'Age-Level'!C51</f>
        <v>Choose one line from the Law</v>
      </c>
      <c r="S29" s="270" t="str">
        <f>IF('Age-Level'!L51="A","A","")</f>
        <v/>
      </c>
    </row>
    <row r="30" spans="1:19" x14ac:dyDescent="0.2">
      <c r="B30" s="495" t="str">
        <f>Journey!C7</f>
        <v>The Girl Scout Advocate Award</v>
      </c>
      <c r="C30" s="496"/>
      <c r="E30" s="255"/>
      <c r="F30" s="256" t="str">
        <f>Badges!C36</f>
        <v>Host an initial session</v>
      </c>
      <c r="G30" s="258" t="str">
        <f>IF(Badges!L36="A","A"," ")</f>
        <v xml:space="preserve"> </v>
      </c>
      <c r="I30" s="255"/>
      <c r="J30" s="256" t="str">
        <f>Badges!C91</f>
        <v>Use serving ware in unusual ways</v>
      </c>
      <c r="K30" s="258" t="str">
        <f>IF(Badges!L91="A","A"," ")</f>
        <v xml:space="preserve"> </v>
      </c>
      <c r="M30" s="255"/>
      <c r="N30" s="256" t="str">
        <f>Badges!C160</f>
        <v>Design your own water innovation</v>
      </c>
      <c r="O30" s="258" t="str">
        <f>IF(Badges!L160="A","A"," ")</f>
        <v xml:space="preserve"> </v>
      </c>
      <c r="Q30" s="275">
        <v>2</v>
      </c>
      <c r="R30" s="359" t="str">
        <f>'Age-Level'!C52</f>
        <v>Find a woman in your community</v>
      </c>
      <c r="S30" s="270" t="str">
        <f>IF('Age-Level'!L52="A","A","")</f>
        <v/>
      </c>
    </row>
    <row r="31" spans="1:19" x14ac:dyDescent="0.2">
      <c r="B31" s="264">
        <f>Journey!L8</f>
        <v>0</v>
      </c>
      <c r="C31" s="260" t="str">
        <f>IF(Journey!M8="C","C",IF(Journey!M8="P","P",""))</f>
        <v/>
      </c>
      <c r="E31" s="255"/>
      <c r="F31" s="256" t="str">
        <f>Badges!C37</f>
        <v>Prepare a goal chart together</v>
      </c>
      <c r="G31" s="258" t="str">
        <f>IF(Badges!L37="A","A"," ")</f>
        <v xml:space="preserve"> </v>
      </c>
      <c r="I31" s="255">
        <v>5</v>
      </c>
      <c r="J31" s="256" t="str">
        <f>Badges!C92</f>
        <v>Host your party</v>
      </c>
      <c r="K31" s="257"/>
      <c r="M31" s="255">
        <v>5</v>
      </c>
      <c r="N31" s="256" t="str">
        <f>Badges!C161</f>
        <v>Educate and insipire others with a splash</v>
      </c>
      <c r="O31" s="257"/>
      <c r="Q31" s="275">
        <v>3</v>
      </c>
      <c r="R31" s="359" t="str">
        <f>'Age-Level'!C53</f>
        <v>Gather three inspirational quotes</v>
      </c>
      <c r="S31" s="270" t="str">
        <f>IF('Age-Level'!L53="A","A","")</f>
        <v/>
      </c>
    </row>
    <row r="32" spans="1:19" x14ac:dyDescent="0.2">
      <c r="B32" s="264">
        <f>Journey!L9</f>
        <v>0</v>
      </c>
      <c r="C32" s="260" t="str">
        <f>IF(Journey!M9="C","C",IF(Journey!M9="P","P",""))</f>
        <v/>
      </c>
      <c r="E32" s="354" t="str">
        <f>Badges!B29</f>
        <v>Coaching</v>
      </c>
      <c r="F32" s="355"/>
      <c r="G32" s="355"/>
      <c r="I32" s="255"/>
      <c r="J32" s="256" t="str">
        <f>Badges!C93</f>
        <v>Decorate according to your menu theme</v>
      </c>
      <c r="K32" s="258" t="str">
        <f>IF(Badges!L93="A","A"," ")</f>
        <v xml:space="preserve"> </v>
      </c>
      <c r="M32" s="255"/>
      <c r="N32" s="256" t="str">
        <f>Badges!C162</f>
        <v>Celebrate water with younger Girl Scouts</v>
      </c>
      <c r="O32" s="258" t="str">
        <f>IF(Badges!L162="A","A"," ")</f>
        <v xml:space="preserve"> </v>
      </c>
      <c r="Q32" s="275">
        <v>4</v>
      </c>
      <c r="R32" s="359" t="str">
        <f>'Age-Level'!C54</f>
        <v>Make something to remind you</v>
      </c>
      <c r="S32" s="270" t="str">
        <f>IF('Age-Level'!L54="A","A","")</f>
        <v/>
      </c>
    </row>
    <row r="33" spans="1:19" x14ac:dyDescent="0.2">
      <c r="B33" s="264">
        <f>Journey!L10</f>
        <v>0</v>
      </c>
      <c r="C33" s="260" t="str">
        <f>IF(Journey!M10="C","C",IF(Journey!M10="P","P",""))</f>
        <v/>
      </c>
      <c r="E33" s="255">
        <v>3</v>
      </c>
      <c r="F33" s="256" t="str">
        <f>Badges!C38</f>
        <v>Design your coaching plan</v>
      </c>
      <c r="G33" s="257"/>
      <c r="I33" s="255"/>
      <c r="J33" s="256" t="str">
        <f>Badges!C94</f>
        <v>Celebrate a special occasion</v>
      </c>
      <c r="K33" s="258" t="str">
        <f>IF(Badges!L94="A","A"," ")</f>
        <v xml:space="preserve"> </v>
      </c>
      <c r="M33" s="255"/>
      <c r="N33" s="256" t="str">
        <f>Badges!C163</f>
        <v>Share a water issue that matters to you</v>
      </c>
      <c r="O33" s="258" t="str">
        <f>IF(Badges!L163="A","A"," ")</f>
        <v xml:space="preserve"> </v>
      </c>
      <c r="Q33" s="275">
        <v>5</v>
      </c>
      <c r="R33" s="359" t="str">
        <f>'Age-Level'!C55</f>
        <v xml:space="preserve">Make a commitment to live what </v>
      </c>
      <c r="S33" s="379" t="str">
        <f>IF('Age-Level'!L55="A","A","")</f>
        <v/>
      </c>
    </row>
    <row r="34" spans="1:19" x14ac:dyDescent="0.2">
      <c r="A34" s="292"/>
      <c r="B34" s="491" t="str">
        <f>Journey!B14</f>
        <v>JUSTICE</v>
      </c>
      <c r="C34" s="492"/>
      <c r="E34" s="255"/>
      <c r="F34" s="256" t="str">
        <f>Badges!C39</f>
        <v xml:space="preserve">Design a special warm-up </v>
      </c>
      <c r="G34" s="258" t="str">
        <f>IF(Badges!L39="A","A"," ")</f>
        <v xml:space="preserve"> </v>
      </c>
      <c r="I34" s="255"/>
      <c r="J34" s="256" t="str">
        <f>Badges!C95</f>
        <v>Use food and fun to forge new friendships</v>
      </c>
      <c r="K34" s="258" t="str">
        <f>IF(Badges!L95="A","A"," ")</f>
        <v xml:space="preserve"> </v>
      </c>
      <c r="M34" s="255"/>
      <c r="N34" s="256" t="str">
        <f>Badges!C164</f>
        <v>Guide a group to a water place</v>
      </c>
      <c r="O34" s="258" t="str">
        <f>IF(Badges!L164="A","A"," ")</f>
        <v xml:space="preserve"> </v>
      </c>
      <c r="Q34" s="489" t="str">
        <f>'Age-Level'!B57</f>
        <v>Safety Award</v>
      </c>
      <c r="R34" s="490"/>
      <c r="S34" s="379"/>
    </row>
    <row r="35" spans="1:19" x14ac:dyDescent="0.2">
      <c r="A35" s="292"/>
      <c r="B35" s="497" t="str">
        <f>Journey!C15</f>
        <v>Sage Award</v>
      </c>
      <c r="C35" s="498"/>
      <c r="E35" s="255"/>
      <c r="F35" s="256" t="str">
        <f>Badges!C40</f>
        <v>Research and choose</v>
      </c>
      <c r="G35" s="258" t="str">
        <f>IF(Badges!L40="A","A"," ")</f>
        <v xml:space="preserve"> </v>
      </c>
      <c r="I35" s="354" t="str">
        <f>Badges!B98</f>
        <v>Ambassador First Aid</v>
      </c>
      <c r="J35" s="355"/>
      <c r="K35" s="355"/>
      <c r="M35" s="354" t="str">
        <f>Badges!B168</f>
        <v>On My Own</v>
      </c>
      <c r="N35" s="355"/>
      <c r="O35" s="355"/>
      <c r="Q35" s="276">
        <v>1</v>
      </c>
      <c r="R35" s="359" t="str">
        <f>'Age-Level'!C58</f>
        <v>Learn how to make a room safe for a</v>
      </c>
      <c r="S35" s="270" t="str">
        <f>IF('Age-Level'!L58="A","A","")</f>
        <v/>
      </c>
    </row>
    <row r="36" spans="1:19" ht="12.75" customHeight="1" x14ac:dyDescent="0.2">
      <c r="A36" s="292"/>
      <c r="B36" s="264">
        <f>Journey!L16</f>
        <v>0</v>
      </c>
      <c r="C36" s="260" t="str">
        <f>IF(Journey!M16="C","C",IF(Journey!M16="P","P",""))</f>
        <v/>
      </c>
      <c r="E36" s="255"/>
      <c r="F36" s="256" t="str">
        <f>Badges!C41</f>
        <v>Open and close each session</v>
      </c>
      <c r="G36" s="258" t="str">
        <f>IF(Badges!L41="A","A"," ")</f>
        <v xml:space="preserve"> </v>
      </c>
      <c r="I36" s="255">
        <v>1</v>
      </c>
      <c r="J36" s="256" t="str">
        <f>Badges!C99</f>
        <v>Learn how to deal with medical emergencies in the winderness</v>
      </c>
      <c r="K36" s="257"/>
      <c r="M36" s="255">
        <v>1</v>
      </c>
      <c r="N36" s="256" t="str">
        <f>Badges!C169</f>
        <v>Plan for where you'll live</v>
      </c>
      <c r="O36" s="257"/>
      <c r="Q36" s="275">
        <v>2</v>
      </c>
      <c r="R36" s="359" t="str">
        <f>'Age-Level'!C59</f>
        <v>Find out about water safety</v>
      </c>
      <c r="S36" s="270" t="str">
        <f>IF('Age-Level'!L59="A","A","")</f>
        <v/>
      </c>
    </row>
    <row r="37" spans="1:19" ht="12.75" customHeight="1" x14ac:dyDescent="0.2">
      <c r="A37" s="292"/>
      <c r="B37" s="264">
        <f>Journey!L17</f>
        <v>0</v>
      </c>
      <c r="C37" s="260" t="str">
        <f>IF(Journey!M17="C","C",IF(Journey!M17="P","P",""))</f>
        <v/>
      </c>
      <c r="E37" s="255">
        <v>4</v>
      </c>
      <c r="F37" s="256" t="str">
        <f>Badges!C42</f>
        <v>Put your plan in action</v>
      </c>
      <c r="G37" s="257"/>
      <c r="I37" s="255"/>
      <c r="J37" s="256" t="str">
        <f>Badges!C100</f>
        <v>Backcountry</v>
      </c>
      <c r="K37" s="258" t="str">
        <f>IF(Badges!L100="A","A"," ")</f>
        <v xml:space="preserve"> </v>
      </c>
      <c r="M37" s="255"/>
      <c r="N37" s="256" t="str">
        <f>Badges!C170</f>
        <v>Take a tour</v>
      </c>
      <c r="O37" s="258" t="str">
        <f>IF(Badges!L170="A","A"," ")</f>
        <v xml:space="preserve"> </v>
      </c>
      <c r="Q37" s="275">
        <v>3</v>
      </c>
      <c r="R37" s="359" t="str">
        <f>'Age-Level'!C60</f>
        <v>Teach a Daisy or Brownie what to do if</v>
      </c>
      <c r="S37" s="270" t="str">
        <f>IF('Age-Level'!L60="A","A","")</f>
        <v/>
      </c>
    </row>
    <row r="38" spans="1:19" x14ac:dyDescent="0.2">
      <c r="A38" s="292"/>
      <c r="B38" s="264">
        <f>Journey!L18</f>
        <v>0</v>
      </c>
      <c r="C38" s="260" t="str">
        <f>IF(Journey!M18="C","C",IF(Journey!M18="P","P",""))</f>
        <v/>
      </c>
      <c r="E38" s="255"/>
      <c r="F38" s="256" t="str">
        <f>Badges!C43</f>
        <v>Add a morale-boosting time-out</v>
      </c>
      <c r="G38" s="258" t="str">
        <f>IF(Badges!L43="A","A"," ")</f>
        <v xml:space="preserve"> </v>
      </c>
      <c r="I38" s="255"/>
      <c r="J38" s="256" t="str">
        <f>Badges!C101</f>
        <v>Open water</v>
      </c>
      <c r="K38" s="258" t="str">
        <f>IF(Badges!L101="A","A"," ")</f>
        <v xml:space="preserve"> </v>
      </c>
      <c r="M38" s="255"/>
      <c r="N38" s="256" t="str">
        <f>Badges!C171</f>
        <v>Interview a new tenant or homeowner</v>
      </c>
      <c r="O38" s="258" t="str">
        <f>IF(Badges!L171="A","A"," ")</f>
        <v xml:space="preserve"> </v>
      </c>
      <c r="Q38" s="275">
        <v>4</v>
      </c>
      <c r="R38" s="359" t="str">
        <f>'Age-Level'!C61</f>
        <v>With your family, make sure you have</v>
      </c>
      <c r="S38" s="270" t="str">
        <f>IF('Age-Level'!L61="A","A","")</f>
        <v/>
      </c>
    </row>
    <row r="39" spans="1:19" x14ac:dyDescent="0.2">
      <c r="A39" s="292"/>
      <c r="B39" s="264">
        <f>Journey!L19</f>
        <v>0</v>
      </c>
      <c r="C39" s="260" t="str">
        <f>IF(Journey!M19="C","C",IF(Journey!M19="P","P",""))</f>
        <v/>
      </c>
      <c r="E39" s="255"/>
      <c r="F39" s="256" t="str">
        <f>Badges!C44</f>
        <v>Ask your players to coach you!</v>
      </c>
      <c r="G39" s="258" t="str">
        <f>IF(Badges!L44="A","A"," ")</f>
        <v xml:space="preserve"> </v>
      </c>
      <c r="I39" s="255"/>
      <c r="J39" s="256" t="str">
        <f>Badges!C102</f>
        <v>Mountains</v>
      </c>
      <c r="K39" s="258" t="str">
        <f>IF(Badges!L102="A","A"," ")</f>
        <v xml:space="preserve"> </v>
      </c>
      <c r="M39" s="255"/>
      <c r="N39" s="256" t="str">
        <f>Badges!C172</f>
        <v>Be chart smart</v>
      </c>
      <c r="O39" s="258" t="str">
        <f>IF(Badges!L172="A","A"," ")</f>
        <v xml:space="preserve"> </v>
      </c>
      <c r="Q39" s="275">
        <v>5</v>
      </c>
      <c r="R39" s="359" t="str">
        <f>'Age-Level'!C62</f>
        <v>Discuss bullying with your Girl Scout</v>
      </c>
      <c r="S39" s="270" t="str">
        <f>IF('Age-Level'!L62="A","A","")</f>
        <v/>
      </c>
    </row>
    <row r="40" spans="1:19" x14ac:dyDescent="0.2">
      <c r="A40" s="292"/>
      <c r="B40" s="264">
        <f>Journey!L20</f>
        <v>0</v>
      </c>
      <c r="C40" s="260" t="str">
        <f>IF(Journey!M20="C","C",IF(Journey!M20="P","P",""))</f>
        <v/>
      </c>
      <c r="E40" s="255"/>
      <c r="F40" s="256" t="str">
        <f>Badges!C45</f>
        <v xml:space="preserve">Bring in another coah to watch </v>
      </c>
      <c r="G40" s="258" t="str">
        <f>IF(Badges!L45="A","A"," ")</f>
        <v xml:space="preserve"> </v>
      </c>
      <c r="I40" s="255">
        <v>2</v>
      </c>
      <c r="J40" s="256" t="str">
        <f>Badges!C103</f>
        <v>Research careers that save lives in extreme conditions</v>
      </c>
      <c r="K40" s="257"/>
      <c r="M40" s="255">
        <v>2</v>
      </c>
      <c r="N40" s="256" t="str">
        <f>Badges!C173</f>
        <v>Plan for your daily needs</v>
      </c>
      <c r="O40" s="257"/>
    </row>
    <row r="41" spans="1:19" x14ac:dyDescent="0.2">
      <c r="A41" s="292"/>
      <c r="B41" s="264">
        <f>Journey!L21</f>
        <v>0</v>
      </c>
      <c r="C41" s="260" t="str">
        <f>IF(Journey!M21="C","C",IF(Journey!M21="P","P",""))</f>
        <v/>
      </c>
      <c r="E41" s="255">
        <v>5</v>
      </c>
      <c r="F41" s="256" t="str">
        <f>Badges!C46</f>
        <v>Attend the big event</v>
      </c>
      <c r="G41" s="257"/>
      <c r="I41" s="255"/>
      <c r="J41" s="256" t="str">
        <f>Badges!C104</f>
        <v>Wilderness rescue</v>
      </c>
      <c r="K41" s="258" t="str">
        <f>IF(Badges!L104="A","A"," ")</f>
        <v xml:space="preserve"> </v>
      </c>
      <c r="M41" s="255"/>
      <c r="N41" s="256" t="str">
        <f>Badges!C174</f>
        <v>Focus on your finances</v>
      </c>
      <c r="O41" s="258" t="str">
        <f>IF(Badges!L174="A","A"," ")</f>
        <v xml:space="preserve"> </v>
      </c>
    </row>
    <row r="42" spans="1:19" ht="12.75" customHeight="1" x14ac:dyDescent="0.2">
      <c r="A42" s="262"/>
      <c r="B42" s="493" t="str">
        <f>Journey!B25</f>
        <v>BLISS: Live it! Give It!</v>
      </c>
      <c r="C42" s="494"/>
      <c r="E42" s="255"/>
      <c r="F42" s="256" t="str">
        <f>Badges!C47</f>
        <v>Meet with your players for a relaxing</v>
      </c>
      <c r="G42" s="258" t="str">
        <f>IF(Badges!L47="A","A"," ")</f>
        <v xml:space="preserve"> </v>
      </c>
      <c r="I42" s="255"/>
      <c r="J42" s="256" t="str">
        <f>Badges!C105</f>
        <v>Disaster preparedness</v>
      </c>
      <c r="K42" s="258" t="str">
        <f>IF(Badges!L105="A","A"," ")</f>
        <v xml:space="preserve"> </v>
      </c>
      <c r="M42" s="255"/>
      <c r="N42" s="256" t="str">
        <f>Badges!C175</f>
        <v>Shop talk</v>
      </c>
      <c r="O42" s="258" t="str">
        <f>IF(Badges!L175="A","A"," ")</f>
        <v xml:space="preserve"> </v>
      </c>
      <c r="Q42" s="523"/>
      <c r="R42" s="523"/>
      <c r="S42" s="248"/>
    </row>
    <row r="43" spans="1:19" ht="12.75" customHeight="1" x14ac:dyDescent="0.2">
      <c r="B43" s="495" t="str">
        <f>Journey!C26</f>
        <v>Dream Maker Award</v>
      </c>
      <c r="C43" s="496"/>
      <c r="E43" s="255"/>
      <c r="F43" s="256" t="str">
        <f>Badges!C48</f>
        <v>Host a celebration</v>
      </c>
      <c r="G43" s="258" t="str">
        <f>IF(Badges!L48="A","A"," ")</f>
        <v xml:space="preserve"> </v>
      </c>
      <c r="I43" s="255"/>
      <c r="J43" s="256" t="str">
        <f>Badges!C106</f>
        <v>Military medicine</v>
      </c>
      <c r="K43" s="258" t="str">
        <f>IF(Badges!L106="A","A"," ")</f>
        <v xml:space="preserve"> </v>
      </c>
      <c r="M43" s="255"/>
      <c r="N43" s="256" t="str">
        <f>Badges!C176</f>
        <v>Audit request</v>
      </c>
      <c r="O43" s="258" t="str">
        <f>IF(Badges!L176="A","A"," ")</f>
        <v xml:space="preserve"> </v>
      </c>
      <c r="Q43" s="275"/>
      <c r="R43" s="275"/>
      <c r="S43" s="248"/>
    </row>
    <row r="44" spans="1:19" x14ac:dyDescent="0.2">
      <c r="B44" s="264">
        <f>Journey!L27</f>
        <v>0</v>
      </c>
      <c r="C44" s="260" t="str">
        <f>IF(Journey!M27="C","C",IF(Journey!M27="P","P",""))</f>
        <v/>
      </c>
      <c r="E44" s="255"/>
      <c r="F44" s="256" t="str">
        <f>Badges!C49</f>
        <v>Make a "trading card" for each athlete</v>
      </c>
      <c r="G44" s="258" t="str">
        <f>IF(Badges!L49="A","A"," ")</f>
        <v xml:space="preserve"> </v>
      </c>
      <c r="I44" s="255">
        <v>3</v>
      </c>
      <c r="J44" s="256" t="str">
        <f>Badges!C107</f>
        <v>Find out how to care for a critically injured person</v>
      </c>
      <c r="K44" s="257"/>
      <c r="M44" s="255">
        <v>3</v>
      </c>
      <c r="N44" s="256" t="str">
        <f>Badges!C177</f>
        <v>Plan for having fun</v>
      </c>
      <c r="O44" s="257"/>
      <c r="Q44" s="275"/>
      <c r="R44" s="275"/>
      <c r="S44" s="248"/>
    </row>
    <row r="45" spans="1:19" x14ac:dyDescent="0.2">
      <c r="B45" s="264">
        <f>Journey!L28</f>
        <v>0</v>
      </c>
      <c r="C45" s="260" t="str">
        <f>IF(Journey!M28="C","C",IF(Journey!M28="P","P",""))</f>
        <v/>
      </c>
      <c r="E45" s="510" t="str">
        <f>Badges!B52</f>
        <v>Public Policy</v>
      </c>
      <c r="F45" s="510"/>
      <c r="G45" s="510"/>
      <c r="I45" s="255"/>
      <c r="J45" s="256" t="str">
        <f>Badges!C108</f>
        <v>Take a wilderness first aid course</v>
      </c>
      <c r="K45" s="258" t="str">
        <f>IF(Badges!L108="A","A"," ")</f>
        <v xml:space="preserve"> </v>
      </c>
      <c r="M45" s="255"/>
      <c r="N45" s="256" t="str">
        <f>Badges!C178</f>
        <v>Hooray for hobbies!</v>
      </c>
      <c r="O45" s="258" t="str">
        <f>IF(Badges!L178="A","A"," ")</f>
        <v xml:space="preserve"> </v>
      </c>
      <c r="Q45" s="275"/>
      <c r="R45" s="275"/>
      <c r="S45" s="248"/>
    </row>
    <row r="46" spans="1:19" x14ac:dyDescent="0.2">
      <c r="B46" s="264">
        <f>Journey!L29</f>
        <v>0</v>
      </c>
      <c r="C46" s="260" t="str">
        <f>IF(Journey!M29="C","C",IF(Journey!M29="P","P",""))</f>
        <v/>
      </c>
      <c r="E46" s="255">
        <v>1</v>
      </c>
      <c r="F46" s="256" t="str">
        <f>Badges!C53</f>
        <v>Find out how activitists advocate for change</v>
      </c>
      <c r="G46" s="257" t="s">
        <v>27</v>
      </c>
      <c r="I46" s="255"/>
      <c r="J46" s="256" t="str">
        <f>Badges!C109</f>
        <v>Interview a doctor, nurse, EMT, or first</v>
      </c>
      <c r="K46" s="258" t="str">
        <f>IF(Badges!L109="A","A"," ")</f>
        <v xml:space="preserve"> </v>
      </c>
      <c r="M46" s="255"/>
      <c r="N46" s="256" t="str">
        <f>Badges!C179</f>
        <v>Treat yourself</v>
      </c>
      <c r="O46" s="258" t="str">
        <f>IF(Badges!L179="A","A"," ")</f>
        <v xml:space="preserve"> </v>
      </c>
      <c r="Q46" s="275"/>
      <c r="R46" s="275"/>
      <c r="S46" s="248"/>
    </row>
    <row r="47" spans="1:19" x14ac:dyDescent="0.2">
      <c r="B47" s="264">
        <f>Journey!L30</f>
        <v>0</v>
      </c>
      <c r="C47" s="260" t="str">
        <f>IF(Journey!M30="C","C",IF(Journey!M30="P","P",""))</f>
        <v/>
      </c>
      <c r="E47" s="255"/>
      <c r="F47" s="256" t="str">
        <f>Badges!C54</f>
        <v>Interview an activist</v>
      </c>
      <c r="G47" s="258" t="str">
        <f>IF(Badges!L54="A","A"," ")</f>
        <v xml:space="preserve"> </v>
      </c>
      <c r="I47" s="255"/>
      <c r="J47" s="256" t="str">
        <f>Badges!C110</f>
        <v xml:space="preserve">Discover how to use what's on hand in </v>
      </c>
      <c r="K47" s="258" t="str">
        <f>IF(Badges!L110="A","A"," ")</f>
        <v xml:space="preserve"> </v>
      </c>
      <c r="M47" s="255"/>
      <c r="N47" s="256" t="str">
        <f>Badges!C180</f>
        <v>Class act</v>
      </c>
      <c r="O47" s="258" t="str">
        <f>IF(Badges!L180="A","A"," ")</f>
        <v xml:space="preserve"> </v>
      </c>
      <c r="Q47" s="275"/>
      <c r="R47" s="275"/>
      <c r="S47" s="248"/>
    </row>
    <row r="48" spans="1:19" x14ac:dyDescent="0.2">
      <c r="B48" s="272"/>
      <c r="C48" s="272"/>
      <c r="E48" s="255"/>
      <c r="F48" s="256" t="str">
        <f>Badges!C55</f>
        <v>Watch a documentary or movie</v>
      </c>
      <c r="G48" s="258" t="str">
        <f>IF(Badges!L55="A","A"," ")</f>
        <v xml:space="preserve"> </v>
      </c>
      <c r="I48" s="354" t="str">
        <f>Badges!B98</f>
        <v>Ambassador First Aid</v>
      </c>
      <c r="J48" s="355"/>
      <c r="K48" s="355"/>
      <c r="M48" s="255">
        <v>4</v>
      </c>
      <c r="N48" s="256" t="str">
        <f>Badges!C181</f>
        <v>Plan for the unexpected</v>
      </c>
      <c r="O48" s="257"/>
    </row>
    <row r="49" spans="1:19" x14ac:dyDescent="0.2">
      <c r="A49" s="502" t="s">
        <v>345</v>
      </c>
      <c r="B49" s="502"/>
      <c r="C49" s="502"/>
      <c r="E49" s="255"/>
      <c r="F49" s="256" t="str">
        <f>Badges!C56</f>
        <v xml:space="preserve">Read about women who change the </v>
      </c>
      <c r="G49" s="258" t="str">
        <f>IF(Badges!L56="A","A"," ")</f>
        <v xml:space="preserve"> </v>
      </c>
      <c r="I49" s="255">
        <v>4</v>
      </c>
      <c r="J49" s="256" t="str">
        <f>Badges!C111</f>
        <v>Know how to move an injured person</v>
      </c>
      <c r="K49" s="257"/>
      <c r="M49" s="255"/>
      <c r="N49" s="256" t="str">
        <f>Badges!C182</f>
        <v>Interview your network</v>
      </c>
      <c r="O49" s="258" t="str">
        <f>IF(Badges!L182="A","A"," ")</f>
        <v xml:space="preserve"> </v>
      </c>
    </row>
    <row r="50" spans="1:19" x14ac:dyDescent="0.2">
      <c r="A50" s="267"/>
      <c r="B50" s="360" t="str">
        <f>Bridging!B6</f>
        <v>Pass It On!</v>
      </c>
      <c r="C50" s="259" t="str">
        <f>IF(Bridging!L10="C","C",IF(Bridging!L10="P","P",""))</f>
        <v/>
      </c>
      <c r="E50" s="255">
        <v>2</v>
      </c>
      <c r="F50" s="256" t="str">
        <f>Badges!C57</f>
        <v>Engage as a global citizen</v>
      </c>
      <c r="G50" s="257"/>
      <c r="I50" s="255"/>
      <c r="J50" s="256" t="str">
        <f>Badges!C112</f>
        <v>Visit a medical school</v>
      </c>
      <c r="K50" s="258" t="str">
        <f>IF(Badges!L112="A","A"," ")</f>
        <v xml:space="preserve"> </v>
      </c>
      <c r="M50" s="255"/>
      <c r="N50" s="256" t="str">
        <f>Badges!C183</f>
        <v>Interview a Financial guru</v>
      </c>
      <c r="O50" s="258" t="str">
        <f>IF(Badges!L183="A","A"," ")</f>
        <v xml:space="preserve"> </v>
      </c>
    </row>
    <row r="51" spans="1:19" x14ac:dyDescent="0.2">
      <c r="A51" s="267"/>
      <c r="B51" s="268" t="str">
        <f>Bridging!B11</f>
        <v>Look Ahead!</v>
      </c>
      <c r="C51" s="259" t="str">
        <f>IF(Bridging!L15="C","C",IF(Bridging!L15="P","P",""))</f>
        <v/>
      </c>
      <c r="E51" s="255"/>
      <c r="F51" s="256" t="str">
        <f>Badges!C58</f>
        <v>Compare laws</v>
      </c>
      <c r="G51" s="258" t="str">
        <f>IF(Badges!L58="A","A"," ")</f>
        <v xml:space="preserve"> </v>
      </c>
      <c r="I51" s="255"/>
      <c r="J51" s="256" t="str">
        <f>Badges!C113</f>
        <v>Take a wilderness first aid course</v>
      </c>
      <c r="K51" s="258" t="str">
        <f>IF(Badges!L113="A","A"," ")</f>
        <v xml:space="preserve"> </v>
      </c>
      <c r="M51" s="255"/>
      <c r="N51" s="256" t="str">
        <f>Badges!C184</f>
        <v>Interview an insurance expert</v>
      </c>
      <c r="O51" s="258" t="str">
        <f>IF(Badges!L184="A","A"," ")</f>
        <v xml:space="preserve"> </v>
      </c>
    </row>
    <row r="52" spans="1:19" x14ac:dyDescent="0.2">
      <c r="A52" s="267"/>
      <c r="B52" s="359" t="str">
        <f>Bridging!C16</f>
        <v>Plan a Ceremony</v>
      </c>
      <c r="C52" s="259" t="str">
        <f>IF(Bridging!L17="C","C",IF(Bridging!L17="P","P",""))</f>
        <v/>
      </c>
      <c r="E52" s="255"/>
      <c r="F52" s="256" t="str">
        <f>Badges!C59</f>
        <v xml:space="preserve">Track a public-policy issue being </v>
      </c>
      <c r="G52" s="258" t="str">
        <f>IF(Badges!L59="A","A"," ")</f>
        <v xml:space="preserve"> </v>
      </c>
      <c r="I52" s="255"/>
      <c r="J52" s="256" t="str">
        <f>Badges!C114</f>
        <v>Organize a mock emergency drill</v>
      </c>
      <c r="K52" s="258" t="str">
        <f>IF(Badges!L114="A","A"," ")</f>
        <v xml:space="preserve"> </v>
      </c>
      <c r="M52" s="354" t="str">
        <f>Badges!B168</f>
        <v>On My Own</v>
      </c>
      <c r="N52" s="355"/>
      <c r="O52" s="355"/>
    </row>
    <row r="53" spans="1:19" x14ac:dyDescent="0.2">
      <c r="B53" s="269" t="s">
        <v>140</v>
      </c>
      <c r="C53" s="259" t="str">
        <f>IF(Bridging!L18="C","C",IF(Bridging!L18="P","P",""))</f>
        <v/>
      </c>
      <c r="E53" s="255"/>
      <c r="F53" s="256" t="str">
        <f>Badges!C60</f>
        <v>Explore an international NGO</v>
      </c>
      <c r="G53" s="258" t="str">
        <f>IF(Badges!L60="A","A"," ")</f>
        <v xml:space="preserve"> </v>
      </c>
      <c r="I53" s="255">
        <v>5</v>
      </c>
      <c r="J53" s="256" t="str">
        <f>Badges!C115</f>
        <v>Explore real-life examples for handling wilderness emergencies</v>
      </c>
      <c r="K53" s="257"/>
      <c r="M53" s="255">
        <v>5</v>
      </c>
      <c r="N53" s="256" t="str">
        <f>Badges!C185</f>
        <v>Plan for sharing with others</v>
      </c>
      <c r="O53" s="257"/>
    </row>
    <row r="54" spans="1:19" x14ac:dyDescent="0.2">
      <c r="B54" s="263"/>
      <c r="C54" s="356"/>
      <c r="I54" s="255"/>
      <c r="J54" s="256" t="str">
        <f>Badges!C116</f>
        <v>Explore wilderness survival</v>
      </c>
      <c r="K54" s="258" t="str">
        <f>IF(Badges!L116="A","A"," ")</f>
        <v xml:space="preserve"> </v>
      </c>
      <c r="M54" s="255"/>
      <c r="N54" s="256" t="str">
        <f>Badges!C186</f>
        <v>Plan for presents</v>
      </c>
      <c r="O54" s="258" t="str">
        <f>IF(Badges!L186="A","A"," ")</f>
        <v xml:space="preserve"> </v>
      </c>
      <c r="Q54" s="275"/>
      <c r="R54" s="275"/>
      <c r="S54" s="248"/>
    </row>
    <row r="55" spans="1:19" x14ac:dyDescent="0.2">
      <c r="I55" s="255"/>
      <c r="J55" s="256" t="str">
        <f>Badges!C117</f>
        <v>Investigate extreme first aid</v>
      </c>
      <c r="K55" s="258" t="str">
        <f>IF(Badges!L117="A","A"," ")</f>
        <v xml:space="preserve"> </v>
      </c>
      <c r="M55" s="255"/>
      <c r="N55" s="256" t="str">
        <f>Badges!C187</f>
        <v>Budget for your time</v>
      </c>
      <c r="O55" s="258" t="str">
        <f>IF(Badges!L187="A","A"," ")</f>
        <v xml:space="preserve"> </v>
      </c>
      <c r="Q55" s="514"/>
      <c r="R55" s="514"/>
      <c r="S55" s="514"/>
    </row>
    <row r="56" spans="1:19" x14ac:dyDescent="0.2">
      <c r="I56" s="255"/>
      <c r="J56" s="256" t="str">
        <f>Badges!C118</f>
        <v>Interview an everyday hero</v>
      </c>
      <c r="K56" s="258" t="str">
        <f>IF(Badges!L118="A","A"," ")</f>
        <v xml:space="preserve"> </v>
      </c>
      <c r="M56" s="255"/>
      <c r="N56" s="256" t="str">
        <f>Badges!C188</f>
        <v>Charity starts… with a budget</v>
      </c>
      <c r="O56" s="258" t="str">
        <f>IF(Badges!L188="A","A"," ")</f>
        <v xml:space="preserve"> </v>
      </c>
    </row>
    <row r="57" spans="1:19" x14ac:dyDescent="0.2">
      <c r="I57" s="354" t="str">
        <f>Badges!B121</f>
        <v>Ambassador Girl Scout Way</v>
      </c>
      <c r="J57" s="355"/>
      <c r="K57" s="355"/>
      <c r="M57" s="354" t="str">
        <f>Badges!B215</f>
        <v>Research and Development</v>
      </c>
      <c r="N57" s="355"/>
      <c r="O57" s="355"/>
    </row>
    <row r="58" spans="1:19" x14ac:dyDescent="0.2">
      <c r="I58" s="255">
        <v>1</v>
      </c>
      <c r="J58" s="256" t="str">
        <f>Badges!C122</f>
        <v>Use song to bring people together or to spread a message</v>
      </c>
      <c r="K58" s="257"/>
      <c r="M58" s="255">
        <v>1</v>
      </c>
      <c r="N58" s="256" t="str">
        <f>Badges!C216</f>
        <v>Analyze sales trends</v>
      </c>
      <c r="O58" s="257"/>
    </row>
    <row r="59" spans="1:19" x14ac:dyDescent="0.2">
      <c r="I59" s="255"/>
      <c r="J59" s="256" t="str">
        <f>Badges!C123</f>
        <v>Use music to move people to action</v>
      </c>
      <c r="K59" s="258" t="str">
        <f>IF(Badges!L123="A","A"," ")</f>
        <v xml:space="preserve"> </v>
      </c>
      <c r="M59" s="255"/>
      <c r="N59" s="256" t="str">
        <f>Badges!C217</f>
        <v>Invest some R&amp;D</v>
      </c>
      <c r="O59" s="258" t="str">
        <f>IF(Badges!L217="A","A"," ")</f>
        <v xml:space="preserve"> </v>
      </c>
    </row>
    <row r="60" spans="1:19" x14ac:dyDescent="0.2">
      <c r="I60" s="255"/>
      <c r="J60" s="256" t="str">
        <f>Badges!C124</f>
        <v xml:space="preserve">Ogranize a songfest for younger </v>
      </c>
      <c r="K60" s="258" t="str">
        <f>IF(Badges!L124="A","A"," ")</f>
        <v xml:space="preserve"> </v>
      </c>
      <c r="M60" s="255">
        <v>2</v>
      </c>
      <c r="N60" s="256" t="str">
        <f>Badges!C218</f>
        <v>Reasearch how other companies innovate</v>
      </c>
      <c r="O60" s="257"/>
    </row>
    <row r="61" spans="1:19" ht="12.75" customHeight="1" x14ac:dyDescent="0.2">
      <c r="I61" s="255"/>
      <c r="J61" s="256" t="str">
        <f>Badges!C125</f>
        <v>Bring generations together in song</v>
      </c>
      <c r="K61" s="258" t="str">
        <f>IF(Badges!L125="A","A"," ")</f>
        <v xml:space="preserve"> </v>
      </c>
      <c r="M61" s="255"/>
      <c r="N61" s="256" t="str">
        <f>Badges!C219</f>
        <v>Find at least three other companies</v>
      </c>
      <c r="O61" s="258" t="str">
        <f>IF(Badges!L219="A","A"," ")</f>
        <v xml:space="preserve"> </v>
      </c>
    </row>
    <row r="62" spans="1:19" ht="12.75" customHeight="1" x14ac:dyDescent="0.2">
      <c r="I62" s="255">
        <v>2</v>
      </c>
      <c r="J62" s="256" t="str">
        <f>Badges!C126</f>
        <v>Celebrate World Thinking Day</v>
      </c>
      <c r="K62" s="257"/>
      <c r="M62" s="255">
        <v>3</v>
      </c>
      <c r="N62" s="256" t="str">
        <f>Badges!C218</f>
        <v>Reasearch how other companies innovate</v>
      </c>
      <c r="O62" s="257"/>
    </row>
    <row r="63" spans="1:19" x14ac:dyDescent="0.2">
      <c r="I63" s="255"/>
      <c r="J63" s="256" t="str">
        <f>Badges!C127</f>
        <v>Follow in the steps of female leaders</v>
      </c>
      <c r="K63" s="258" t="str">
        <f>IF(Badges!L127="A","A"," ")</f>
        <v xml:space="preserve"> </v>
      </c>
      <c r="M63" s="255"/>
      <c r="N63" s="256" t="str">
        <f>Badges!C221</f>
        <v>Developing a new product</v>
      </c>
      <c r="O63" s="258" t="str">
        <f>IF(Badges!L221="A","A"," ")</f>
        <v xml:space="preserve"> </v>
      </c>
    </row>
    <row r="64" spans="1:19" x14ac:dyDescent="0.2">
      <c r="I64" s="255"/>
      <c r="J64" s="256" t="str">
        <f>Badges!C128</f>
        <v>Make World Thinking Day cards</v>
      </c>
      <c r="K64" s="258" t="str">
        <f>IF(Badges!L128="A","A"," ")</f>
        <v xml:space="preserve"> </v>
      </c>
      <c r="M64" s="255">
        <v>4</v>
      </c>
      <c r="N64" s="256" t="str">
        <f>Badges!C222</f>
        <v>Expolore possible projects during your cookie sale</v>
      </c>
      <c r="O64" s="257"/>
    </row>
    <row r="65" spans="1:19" x14ac:dyDescent="0.2">
      <c r="I65" s="255"/>
      <c r="J65" s="256" t="str">
        <f>Badges!C129</f>
        <v>Earn their Word Thinking Day award</v>
      </c>
      <c r="K65" s="258" t="str">
        <f>IF(Badges!L129="A","A"," ")</f>
        <v xml:space="preserve"> </v>
      </c>
      <c r="M65" s="255"/>
      <c r="N65" s="256" t="str">
        <f>Badges!C223</f>
        <v>If you're considering serveral</v>
      </c>
      <c r="O65" s="258" t="str">
        <f>IF(Badges!L223="A","A"," ")</f>
        <v xml:space="preserve"> </v>
      </c>
    </row>
    <row r="66" spans="1:19" x14ac:dyDescent="0.2">
      <c r="M66" s="255">
        <v>5</v>
      </c>
      <c r="N66" s="256" t="str">
        <f>Badges!C220</f>
        <v>Find out how companies use R&amp;D to improve their products</v>
      </c>
      <c r="O66" s="257"/>
    </row>
    <row r="67" spans="1:19" x14ac:dyDescent="0.2">
      <c r="M67" s="255"/>
      <c r="N67" s="256" t="str">
        <f>Badges!C225</f>
        <v xml:space="preserve">R&amp;D can be more </v>
      </c>
      <c r="O67" s="258" t="str">
        <f>IF(Badges!L225="A","A"," ")</f>
        <v xml:space="preserve"> </v>
      </c>
    </row>
    <row r="70" spans="1:19" x14ac:dyDescent="0.2">
      <c r="F70" s="262"/>
      <c r="J70" s="262"/>
    </row>
    <row r="71" spans="1:19" x14ac:dyDescent="0.2">
      <c r="E71" s="292"/>
      <c r="F71" s="271"/>
      <c r="G71" s="356"/>
      <c r="H71" s="262"/>
      <c r="I71" s="292"/>
      <c r="J71" s="271"/>
      <c r="K71" s="356"/>
      <c r="L71" s="262"/>
      <c r="M71" s="262"/>
    </row>
    <row r="72" spans="1:19" x14ac:dyDescent="0.2">
      <c r="A72" s="505" t="s">
        <v>139</v>
      </c>
      <c r="B72" s="506"/>
      <c r="C72" s="507"/>
      <c r="E72" s="502" t="s">
        <v>59</v>
      </c>
      <c r="F72" s="502"/>
      <c r="G72" s="502"/>
      <c r="H72" s="262"/>
      <c r="I72" s="518" t="s">
        <v>139</v>
      </c>
      <c r="J72" s="518"/>
      <c r="K72" s="518"/>
      <c r="L72" s="262"/>
      <c r="M72" s="515" t="s">
        <v>139</v>
      </c>
      <c r="N72" s="516"/>
      <c r="O72" s="517"/>
      <c r="Q72" s="515" t="s">
        <v>139</v>
      </c>
      <c r="R72" s="516"/>
      <c r="S72" s="517"/>
    </row>
    <row r="73" spans="1:19" x14ac:dyDescent="0.2">
      <c r="A73" s="503" t="str">
        <f>'Council Own'!B6</f>
        <v>&lt;&lt;List Badge Here&gt;&gt;</v>
      </c>
      <c r="B73" s="504"/>
      <c r="C73" s="260" t="str">
        <f>IF('Council Own'!L28="C","C",IF('Council Own'!L28="P","P",""))</f>
        <v/>
      </c>
      <c r="E73" s="511" t="str">
        <f>'Fun Patches'!C5</f>
        <v>&lt;LIST PATCH HERE&gt;</v>
      </c>
      <c r="F73" s="512"/>
      <c r="G73" s="258" t="str">
        <f>IF('Fun Patches'!L5="A","A"," ")</f>
        <v xml:space="preserve"> </v>
      </c>
      <c r="H73" s="262"/>
      <c r="I73" s="266" t="str">
        <f>'Council Own'!B6</f>
        <v>&lt;&lt;List Badge Here&gt;&gt;</v>
      </c>
      <c r="J73" s="266"/>
      <c r="K73" s="266"/>
      <c r="L73" s="262"/>
      <c r="M73" s="266" t="str">
        <f>'Council Own'!B54</f>
        <v>&lt;&lt;List Badge Here&gt;&gt;</v>
      </c>
      <c r="N73" s="266"/>
      <c r="O73" s="266"/>
      <c r="Q73" s="266" t="str">
        <f>'Council Own'!B102</f>
        <v>&lt;&lt;List Badge Here&gt;&gt;</v>
      </c>
      <c r="R73" s="266"/>
      <c r="S73" s="266"/>
    </row>
    <row r="74" spans="1:19" x14ac:dyDescent="0.2">
      <c r="A74" s="503" t="str">
        <f>'Council Own'!B30</f>
        <v>&lt;&lt;List Badge Here&gt;&gt;</v>
      </c>
      <c r="B74" s="504"/>
      <c r="C74" s="260" t="str">
        <f>IF('Council Own'!L52="C","C",IF('Council Own'!L52="P","P",""))</f>
        <v/>
      </c>
      <c r="E74" s="489" t="str">
        <f>'Fun Patches'!C6</f>
        <v>&lt;LIST PATCH HERE&gt;</v>
      </c>
      <c r="F74" s="490"/>
      <c r="G74" s="265" t="str">
        <f>IF('Fun Patches'!L6="A","A"," ")</f>
        <v xml:space="preserve"> </v>
      </c>
      <c r="H74" s="262"/>
      <c r="I74" s="255">
        <v>1</v>
      </c>
      <c r="J74" s="359" t="str">
        <f>'Council Own'!C7</f>
        <v>&lt;List Requirement Here&gt;</v>
      </c>
      <c r="K74" s="265" t="str">
        <f>IF('Council Own'!L7="A","A"," ")</f>
        <v xml:space="preserve"> </v>
      </c>
      <c r="L74" s="262"/>
      <c r="M74" s="255">
        <v>1</v>
      </c>
      <c r="N74" s="359" t="str">
        <f>'Council Own'!C55</f>
        <v>&lt;List Requirement Here&gt;</v>
      </c>
      <c r="O74" s="265" t="str">
        <f>IF('Council Own'!L55="A","A"," ")</f>
        <v xml:space="preserve"> </v>
      </c>
      <c r="Q74" s="255">
        <v>1</v>
      </c>
      <c r="R74" s="359" t="str">
        <f>'Council Own'!C103</f>
        <v>&lt;List Requirement Here&gt;</v>
      </c>
      <c r="S74" s="265" t="str">
        <f>IF('Council Own'!L103="A","A"," ")</f>
        <v xml:space="preserve"> </v>
      </c>
    </row>
    <row r="75" spans="1:19" x14ac:dyDescent="0.2">
      <c r="A75" s="503" t="str">
        <f>'Council Own'!B54</f>
        <v>&lt;&lt;List Badge Here&gt;&gt;</v>
      </c>
      <c r="B75" s="504"/>
      <c r="C75" s="260" t="str">
        <f>IF('Council Own'!L76="C","C",IF('Council Own'!L76="P","P",""))</f>
        <v/>
      </c>
      <c r="E75" s="489" t="str">
        <f>'Fun Patches'!C7</f>
        <v>&lt;LIST PATCH HERE&gt;</v>
      </c>
      <c r="F75" s="490"/>
      <c r="G75" s="265" t="str">
        <f>IF('Fun Patches'!L7="A","A"," ")</f>
        <v xml:space="preserve"> </v>
      </c>
      <c r="H75" s="262"/>
      <c r="I75" s="255"/>
      <c r="J75" s="359" t="str">
        <f>'Council Own'!C8</f>
        <v>&lt;List Requirement Here&gt;</v>
      </c>
      <c r="K75" s="265" t="str">
        <f>IF('Council Own'!L8="A","A"," ")</f>
        <v xml:space="preserve"> </v>
      </c>
      <c r="L75" s="262"/>
      <c r="M75" s="255"/>
      <c r="N75" s="359" t="str">
        <f>'Council Own'!C56</f>
        <v>&lt;List Requirement Here&gt;</v>
      </c>
      <c r="O75" s="265" t="str">
        <f>IF('Council Own'!L56="A","A"," ")</f>
        <v xml:space="preserve"> </v>
      </c>
      <c r="Q75" s="255"/>
      <c r="R75" s="359" t="str">
        <f>'Council Own'!C104</f>
        <v>&lt;List Requirement Here&gt;</v>
      </c>
      <c r="S75" s="265" t="str">
        <f>IF('Council Own'!L104="A","A"," ")</f>
        <v xml:space="preserve"> </v>
      </c>
    </row>
    <row r="76" spans="1:19" x14ac:dyDescent="0.2">
      <c r="A76" s="503" t="str">
        <f>'Council Own'!B78</f>
        <v>&lt;&lt;List Badge Here&gt;&gt;</v>
      </c>
      <c r="B76" s="504"/>
      <c r="C76" s="260" t="str">
        <f>IF('Council Own'!L100="C","C",IF('Council Own'!L100="P","P",""))</f>
        <v/>
      </c>
      <c r="E76" s="489" t="str">
        <f>'Fun Patches'!C8</f>
        <v>&lt;LIST PATCH HERE&gt;</v>
      </c>
      <c r="F76" s="490"/>
      <c r="G76" s="265" t="str">
        <f>IF('Fun Patches'!L8="A","A"," ")</f>
        <v xml:space="preserve"> </v>
      </c>
      <c r="H76" s="262"/>
      <c r="I76" s="255"/>
      <c r="J76" s="359" t="str">
        <f>'Council Own'!C9</f>
        <v>&lt;List Requirement Here&gt;</v>
      </c>
      <c r="K76" s="265" t="str">
        <f>IF('Council Own'!L9="A","A"," ")</f>
        <v xml:space="preserve"> </v>
      </c>
      <c r="L76" s="262"/>
      <c r="M76" s="255"/>
      <c r="N76" s="359" t="str">
        <f>'Council Own'!C57</f>
        <v>&lt;List Requirement Here&gt;</v>
      </c>
      <c r="O76" s="265" t="str">
        <f>IF('Council Own'!L57="A","A"," ")</f>
        <v xml:space="preserve"> </v>
      </c>
      <c r="Q76" s="255"/>
      <c r="R76" s="359" t="str">
        <f>'Council Own'!C105</f>
        <v>&lt;List Requirement Here&gt;</v>
      </c>
      <c r="S76" s="265" t="str">
        <f>IF('Council Own'!L105="A","A"," ")</f>
        <v xml:space="preserve"> </v>
      </c>
    </row>
    <row r="77" spans="1:19" x14ac:dyDescent="0.2">
      <c r="A77" s="503" t="str">
        <f>'Council Own'!B102</f>
        <v>&lt;&lt;List Badge Here&gt;&gt;</v>
      </c>
      <c r="B77" s="504"/>
      <c r="C77" s="260" t="str">
        <f>IF('Council Own'!L124="C","C",IF('Council Own'!L124="P","P",""))</f>
        <v/>
      </c>
      <c r="E77" s="489" t="str">
        <f>'Fun Patches'!C9</f>
        <v>&lt;LIST PATCH HERE&gt;</v>
      </c>
      <c r="F77" s="490"/>
      <c r="G77" s="265" t="str">
        <f>IF('Fun Patches'!L9="A","A"," ")</f>
        <v xml:space="preserve"> </v>
      </c>
      <c r="H77" s="262"/>
      <c r="I77" s="255"/>
      <c r="J77" s="359" t="str">
        <f>'Council Own'!C10</f>
        <v>&lt;List Requirement Here&gt;</v>
      </c>
      <c r="K77" s="265" t="str">
        <f>IF('Council Own'!L10="A","A"," ")</f>
        <v xml:space="preserve"> </v>
      </c>
      <c r="L77" s="262"/>
      <c r="M77" s="255"/>
      <c r="N77" s="359" t="str">
        <f>'Council Own'!C58</f>
        <v>&lt;List Requirement Here&gt;</v>
      </c>
      <c r="O77" s="265" t="str">
        <f>IF('Council Own'!L58="A","A"," ")</f>
        <v xml:space="preserve"> </v>
      </c>
      <c r="Q77" s="255"/>
      <c r="R77" s="359" t="str">
        <f>'Council Own'!C106</f>
        <v>&lt;List Requirement Here&gt;</v>
      </c>
      <c r="S77" s="265" t="str">
        <f>IF('Council Own'!L106="A","A"," ")</f>
        <v xml:space="preserve"> </v>
      </c>
    </row>
    <row r="78" spans="1:19" x14ac:dyDescent="0.2">
      <c r="A78" s="503" t="str">
        <f>'Council Own'!B126</f>
        <v>&lt;&lt;List Badge Here&gt;&gt;</v>
      </c>
      <c r="B78" s="504"/>
      <c r="C78" s="260" t="str">
        <f>IF('Council Own'!L148="C","C",IF('Council Own'!L148="P","P",""))</f>
        <v/>
      </c>
      <c r="E78" s="489" t="str">
        <f>'Fun Patches'!C10</f>
        <v>&lt;LIST PATCH HERE&gt;</v>
      </c>
      <c r="F78" s="490"/>
      <c r="G78" s="265" t="str">
        <f>IF('Fun Patches'!L10="A","A"," ")</f>
        <v xml:space="preserve"> </v>
      </c>
      <c r="I78" s="255">
        <v>2</v>
      </c>
      <c r="J78" s="359" t="str">
        <f>'Council Own'!C11</f>
        <v>&lt;List Requirement Here&gt;</v>
      </c>
      <c r="K78" s="265" t="str">
        <f>IF('Council Own'!L11="A","A"," ")</f>
        <v xml:space="preserve"> </v>
      </c>
      <c r="M78" s="255">
        <v>2</v>
      </c>
      <c r="N78" s="359" t="str">
        <f>'Council Own'!C59</f>
        <v>&lt;List Requirement Here&gt;</v>
      </c>
      <c r="O78" s="265" t="str">
        <f>IF('Council Own'!L59="A","A"," ")</f>
        <v xml:space="preserve"> </v>
      </c>
      <c r="Q78" s="255">
        <v>2</v>
      </c>
      <c r="R78" s="359" t="str">
        <f>'Council Own'!C107</f>
        <v>&lt;List Requirement Here&gt;</v>
      </c>
      <c r="S78" s="265" t="str">
        <f>IF('Council Own'!L107="A","A"," ")</f>
        <v xml:space="preserve"> </v>
      </c>
    </row>
    <row r="79" spans="1:19" x14ac:dyDescent="0.2">
      <c r="E79" s="489" t="str">
        <f>'Fun Patches'!C11</f>
        <v>&lt;LIST PATCH HERE&gt;</v>
      </c>
      <c r="F79" s="490"/>
      <c r="G79" s="265" t="str">
        <f>IF('Fun Patches'!L11="A","A"," ")</f>
        <v xml:space="preserve"> </v>
      </c>
      <c r="I79" s="255"/>
      <c r="J79" s="359" t="str">
        <f>'Council Own'!C12</f>
        <v>&lt;List Requirement Here&gt;</v>
      </c>
      <c r="K79" s="265" t="str">
        <f>IF('Council Own'!L12="A","A"," ")</f>
        <v xml:space="preserve"> </v>
      </c>
      <c r="M79" s="255"/>
      <c r="N79" s="359" t="str">
        <f>'Council Own'!C60</f>
        <v>&lt;List Requirement Here&gt;</v>
      </c>
      <c r="O79" s="265" t="str">
        <f>IF('Council Own'!L60="A","A"," ")</f>
        <v xml:space="preserve"> </v>
      </c>
      <c r="Q79" s="255"/>
      <c r="R79" s="359" t="str">
        <f>'Council Own'!C108</f>
        <v>&lt;List Requirement Here&gt;</v>
      </c>
      <c r="S79" s="265" t="str">
        <f>IF('Council Own'!L108="A","A"," ")</f>
        <v xml:space="preserve"> </v>
      </c>
    </row>
    <row r="80" spans="1:19" x14ac:dyDescent="0.2">
      <c r="E80" s="489" t="str">
        <f>'Fun Patches'!C12</f>
        <v>&lt;LIST PATCH HERE&gt;</v>
      </c>
      <c r="F80" s="490"/>
      <c r="G80" s="265" t="str">
        <f>IF('Fun Patches'!L12="A","A"," ")</f>
        <v xml:space="preserve"> </v>
      </c>
      <c r="I80" s="255"/>
      <c r="J80" s="359" t="str">
        <f>'Council Own'!C13</f>
        <v>&lt;List Requirement Here&gt;</v>
      </c>
      <c r="K80" s="265" t="str">
        <f>IF('Council Own'!L13="A","A"," ")</f>
        <v xml:space="preserve"> </v>
      </c>
      <c r="M80" s="255"/>
      <c r="N80" s="359" t="str">
        <f>'Council Own'!C61</f>
        <v>&lt;List Requirement Here&gt;</v>
      </c>
      <c r="O80" s="265" t="str">
        <f>IF('Council Own'!L61="A","A"," ")</f>
        <v xml:space="preserve"> </v>
      </c>
      <c r="Q80" s="255"/>
      <c r="R80" s="359" t="str">
        <f>'Council Own'!C109</f>
        <v>&lt;List Requirement Here&gt;</v>
      </c>
      <c r="S80" s="265" t="str">
        <f>IF('Council Own'!L109="A","A"," ")</f>
        <v xml:space="preserve"> </v>
      </c>
    </row>
    <row r="81" spans="1:22" x14ac:dyDescent="0.2">
      <c r="E81" s="489" t="str">
        <f>'Fun Patches'!C13</f>
        <v>&lt;LIST PATCH HERE&gt;</v>
      </c>
      <c r="F81" s="490"/>
      <c r="G81" s="265" t="str">
        <f>IF('Fun Patches'!L13="A","A"," ")</f>
        <v xml:space="preserve"> </v>
      </c>
      <c r="I81" s="255"/>
      <c r="J81" s="359" t="str">
        <f>'Council Own'!C14</f>
        <v>&lt;List Requirement Here&gt;</v>
      </c>
      <c r="K81" s="265" t="str">
        <f>IF('Council Own'!L14="A","A"," ")</f>
        <v xml:space="preserve"> </v>
      </c>
      <c r="M81" s="255"/>
      <c r="N81" s="359" t="str">
        <f>'Council Own'!C62</f>
        <v>&lt;List Requirement Here&gt;</v>
      </c>
      <c r="O81" s="265" t="str">
        <f>IF('Council Own'!L62="A","A"," ")</f>
        <v xml:space="preserve"> </v>
      </c>
      <c r="Q81" s="255"/>
      <c r="R81" s="359" t="str">
        <f>'Council Own'!C110</f>
        <v>&lt;List Requirement Here&gt;</v>
      </c>
      <c r="S81" s="265" t="str">
        <f>IF('Council Own'!L110="A","A"," ")</f>
        <v xml:space="preserve"> </v>
      </c>
    </row>
    <row r="82" spans="1:22" x14ac:dyDescent="0.2">
      <c r="E82" s="489" t="str">
        <f>'Fun Patches'!C14</f>
        <v>&lt;LIST PATCH HERE&gt;</v>
      </c>
      <c r="F82" s="490"/>
      <c r="G82" s="265" t="str">
        <f>IF('Fun Patches'!L14="A","A"," ")</f>
        <v xml:space="preserve"> </v>
      </c>
      <c r="I82" s="255">
        <v>3</v>
      </c>
      <c r="J82" s="359" t="str">
        <f>'Council Own'!C15</f>
        <v>&lt;List Requirement Here&gt;</v>
      </c>
      <c r="K82" s="265" t="str">
        <f>IF('Council Own'!L15="A","A"," ")</f>
        <v xml:space="preserve"> </v>
      </c>
      <c r="M82" s="255">
        <v>3</v>
      </c>
      <c r="N82" s="359" t="str">
        <f>'Council Own'!C63</f>
        <v>&lt;List Requirement Here&gt;</v>
      </c>
      <c r="O82" s="265" t="str">
        <f>IF('Council Own'!L63="A","A"," ")</f>
        <v xml:space="preserve"> </v>
      </c>
      <c r="Q82" s="255">
        <v>3</v>
      </c>
      <c r="R82" s="359" t="str">
        <f>'Council Own'!C111</f>
        <v>&lt;List Requirement Here&gt;</v>
      </c>
      <c r="S82" s="265" t="str">
        <f>IF('Council Own'!L111="A","A"," ")</f>
        <v xml:space="preserve"> </v>
      </c>
    </row>
    <row r="83" spans="1:22" x14ac:dyDescent="0.2">
      <c r="E83" s="489" t="str">
        <f>'Fun Patches'!C15</f>
        <v>&lt;LIST PATCH HERE&gt;</v>
      </c>
      <c r="F83" s="490"/>
      <c r="G83" s="265" t="str">
        <f>IF('Fun Patches'!L15="A","A"," ")</f>
        <v xml:space="preserve"> </v>
      </c>
      <c r="I83" s="255"/>
      <c r="J83" s="359" t="str">
        <f>'Council Own'!C16</f>
        <v>&lt;List Requirement Here&gt;</v>
      </c>
      <c r="K83" s="265" t="str">
        <f>IF('Council Own'!L16="A","A"," ")</f>
        <v xml:space="preserve"> </v>
      </c>
      <c r="M83" s="255"/>
      <c r="N83" s="359" t="str">
        <f>'Council Own'!C64</f>
        <v>&lt;List Requirement Here&gt;</v>
      </c>
      <c r="O83" s="265" t="str">
        <f>IF('Council Own'!L64="A","A"," ")</f>
        <v xml:space="preserve"> </v>
      </c>
      <c r="Q83" s="255"/>
      <c r="R83" s="359" t="str">
        <f>'Council Own'!C112</f>
        <v>&lt;List Requirement Here&gt;</v>
      </c>
      <c r="S83" s="265" t="str">
        <f>IF('Council Own'!L112="A","A"," ")</f>
        <v xml:space="preserve"> </v>
      </c>
    </row>
    <row r="84" spans="1:22" x14ac:dyDescent="0.2">
      <c r="E84" s="489" t="str">
        <f>'Fun Patches'!C16</f>
        <v>&lt;LIST PATCH HERE&gt;</v>
      </c>
      <c r="F84" s="490"/>
      <c r="G84" s="265" t="str">
        <f>IF('Fun Patches'!L16="A","A"," ")</f>
        <v xml:space="preserve"> </v>
      </c>
      <c r="I84" s="255"/>
      <c r="J84" s="359" t="str">
        <f>'Council Own'!C17</f>
        <v>&lt;List Requirement Here&gt;</v>
      </c>
      <c r="K84" s="265" t="str">
        <f>IF('Council Own'!L17="A","A"," ")</f>
        <v xml:space="preserve"> </v>
      </c>
      <c r="M84" s="255"/>
      <c r="N84" s="359" t="str">
        <f>'Council Own'!C65</f>
        <v>&lt;List Requirement Here&gt;</v>
      </c>
      <c r="O84" s="265" t="str">
        <f>IF('Council Own'!L65="A","A"," ")</f>
        <v xml:space="preserve"> </v>
      </c>
      <c r="Q84" s="255"/>
      <c r="R84" s="359" t="str">
        <f>'Council Own'!C113</f>
        <v>&lt;List Requirement Here&gt;</v>
      </c>
      <c r="S84" s="265" t="str">
        <f>IF('Council Own'!L113="A","A"," ")</f>
        <v xml:space="preserve"> </v>
      </c>
    </row>
    <row r="85" spans="1:22" x14ac:dyDescent="0.2">
      <c r="E85" s="489" t="str">
        <f>'Fun Patches'!C17</f>
        <v>&lt;LIST PATCH HERE&gt;</v>
      </c>
      <c r="F85" s="490"/>
      <c r="G85" s="258" t="str">
        <f>IF('Fun Patches'!L17="A","A"," ")</f>
        <v xml:space="preserve"> </v>
      </c>
      <c r="I85" s="255"/>
      <c r="J85" s="359" t="str">
        <f>'Council Own'!C18</f>
        <v>&lt;List Requirement Here&gt;</v>
      </c>
      <c r="K85" s="265" t="str">
        <f>IF('Council Own'!L18="A","A"," ")</f>
        <v xml:space="preserve"> </v>
      </c>
      <c r="M85" s="255"/>
      <c r="N85" s="359" t="str">
        <f>'Council Own'!C66</f>
        <v>&lt;List Requirement Here&gt;</v>
      </c>
      <c r="O85" s="265" t="str">
        <f>IF('Council Own'!L66="A","A"," ")</f>
        <v xml:space="preserve"> </v>
      </c>
      <c r="Q85" s="255"/>
      <c r="R85" s="359" t="str">
        <f>'Council Own'!C114</f>
        <v>&lt;List Requirement Here&gt;</v>
      </c>
      <c r="S85" s="265" t="str">
        <f>IF('Council Own'!L114="A","A"," ")</f>
        <v xml:space="preserve"> </v>
      </c>
    </row>
    <row r="86" spans="1:22" x14ac:dyDescent="0.2">
      <c r="A86" s="250"/>
      <c r="B86" s="251"/>
      <c r="C86" s="252"/>
      <c r="E86" s="489" t="str">
        <f>'Fun Patches'!C18</f>
        <v>&lt;LIST PATCH HERE&gt;</v>
      </c>
      <c r="F86" s="490"/>
      <c r="G86" s="265" t="str">
        <f>IF('Fun Patches'!L18="A","A"," ")</f>
        <v xml:space="preserve"> </v>
      </c>
      <c r="I86" s="255">
        <v>4</v>
      </c>
      <c r="J86" s="359" t="str">
        <f>'Council Own'!C19</f>
        <v>&lt;List Requirement Here&gt;</v>
      </c>
      <c r="K86" s="265" t="str">
        <f>IF('Council Own'!L19="A","A"," ")</f>
        <v xml:space="preserve"> </v>
      </c>
      <c r="M86" s="255">
        <v>4</v>
      </c>
      <c r="N86" s="359" t="str">
        <f>'Council Own'!C67</f>
        <v>&lt;List Requirement Here&gt;</v>
      </c>
      <c r="O86" s="265" t="str">
        <f>IF('Council Own'!L67="A","A"," ")</f>
        <v xml:space="preserve"> </v>
      </c>
      <c r="Q86" s="255">
        <v>4</v>
      </c>
      <c r="R86" s="359" t="str">
        <f>'Council Own'!C115</f>
        <v>&lt;List Requirement Here&gt;</v>
      </c>
      <c r="S86" s="265" t="str">
        <f>IF('Council Own'!L115="A","A"," ")</f>
        <v xml:space="preserve"> </v>
      </c>
    </row>
    <row r="87" spans="1:22" x14ac:dyDescent="0.2">
      <c r="E87" s="489" t="str">
        <f>'Fun Patches'!C19</f>
        <v>&lt;LIST PATCH HERE&gt;</v>
      </c>
      <c r="F87" s="490"/>
      <c r="G87" s="265" t="str">
        <f>IF('Fun Patches'!L19="A","A"," ")</f>
        <v xml:space="preserve"> </v>
      </c>
      <c r="I87" s="255"/>
      <c r="J87" s="359" t="str">
        <f>'Council Own'!C20</f>
        <v>&lt;List Requirement Here&gt;</v>
      </c>
      <c r="K87" s="265" t="str">
        <f>IF('Council Own'!L20="A","A"," ")</f>
        <v xml:space="preserve"> </v>
      </c>
      <c r="M87" s="255"/>
      <c r="N87" s="359" t="str">
        <f>'Council Own'!C68</f>
        <v>&lt;List Requirement Here&gt;</v>
      </c>
      <c r="O87" s="265" t="str">
        <f>IF('Council Own'!L68="A","A"," ")</f>
        <v xml:space="preserve"> </v>
      </c>
      <c r="Q87" s="255"/>
      <c r="R87" s="359" t="str">
        <f>'Council Own'!C116</f>
        <v>&lt;List Requirement Here&gt;</v>
      </c>
      <c r="S87" s="265" t="str">
        <f>IF('Council Own'!L116="A","A"," ")</f>
        <v xml:space="preserve"> </v>
      </c>
    </row>
    <row r="88" spans="1:22" x14ac:dyDescent="0.2">
      <c r="E88" s="489" t="str">
        <f>'Fun Patches'!C20</f>
        <v>&lt;LIST PATCH HERE&gt;</v>
      </c>
      <c r="F88" s="490"/>
      <c r="G88" s="265" t="str">
        <f>IF('Fun Patches'!L20="A","A"," ")</f>
        <v xml:space="preserve"> </v>
      </c>
      <c r="I88" s="255"/>
      <c r="J88" s="359" t="str">
        <f>'Council Own'!C21</f>
        <v>&lt;List Requirement Here&gt;</v>
      </c>
      <c r="K88" s="265" t="str">
        <f>IF('Council Own'!L21="A","A"," ")</f>
        <v xml:space="preserve"> </v>
      </c>
      <c r="M88" s="255"/>
      <c r="N88" s="359" t="str">
        <f>'Council Own'!C69</f>
        <v>&lt;List Requirement Here&gt;</v>
      </c>
      <c r="O88" s="265" t="str">
        <f>IF('Council Own'!L69="A","A"," ")</f>
        <v xml:space="preserve"> </v>
      </c>
      <c r="Q88" s="255"/>
      <c r="R88" s="359" t="str">
        <f>'Council Own'!C117</f>
        <v>&lt;List Requirement Here&gt;</v>
      </c>
      <c r="S88" s="265" t="str">
        <f>IF('Council Own'!L117="A","A"," ")</f>
        <v xml:space="preserve"> </v>
      </c>
    </row>
    <row r="89" spans="1:22" x14ac:dyDescent="0.2">
      <c r="E89" s="489" t="str">
        <f>'Fun Patches'!C21</f>
        <v>&lt;LIST PATCH HERE&gt;</v>
      </c>
      <c r="F89" s="490"/>
      <c r="G89" s="265" t="str">
        <f>IF('Fun Patches'!L21="A","A"," ")</f>
        <v xml:space="preserve"> </v>
      </c>
      <c r="I89" s="255"/>
      <c r="J89" s="359" t="str">
        <f>'Council Own'!C22</f>
        <v>&lt;List Requirement Here&gt;</v>
      </c>
      <c r="K89" s="265" t="str">
        <f>IF('Council Own'!L22="A","A"," ")</f>
        <v xml:space="preserve"> </v>
      </c>
      <c r="M89" s="255"/>
      <c r="N89" s="359" t="str">
        <f>'Council Own'!C70</f>
        <v>&lt;List Requirement Here&gt;</v>
      </c>
      <c r="O89" s="265" t="str">
        <f>IF('Council Own'!L70="A","A"," ")</f>
        <v xml:space="preserve"> </v>
      </c>
      <c r="Q89" s="255"/>
      <c r="R89" s="359" t="str">
        <f>'Council Own'!C118</f>
        <v>&lt;List Requirement Here&gt;</v>
      </c>
      <c r="S89" s="265" t="str">
        <f>IF('Council Own'!L118="A","A"," ")</f>
        <v xml:space="preserve"> </v>
      </c>
    </row>
    <row r="90" spans="1:22" x14ac:dyDescent="0.2">
      <c r="E90" s="489" t="str">
        <f>'Fun Patches'!C22</f>
        <v>&lt;LIST PATCH HERE&gt;</v>
      </c>
      <c r="F90" s="490"/>
      <c r="G90" s="265" t="str">
        <f>IF('Fun Patches'!L22="A","A"," ")</f>
        <v xml:space="preserve"> </v>
      </c>
      <c r="I90" s="255">
        <v>5</v>
      </c>
      <c r="J90" s="359" t="str">
        <f>'Council Own'!C23</f>
        <v>&lt;List Requirement Here&gt;</v>
      </c>
      <c r="K90" s="265" t="str">
        <f>IF('Council Own'!L23="A","A"," ")</f>
        <v xml:space="preserve"> </v>
      </c>
      <c r="M90" s="255">
        <v>5</v>
      </c>
      <c r="N90" s="359" t="str">
        <f>'Council Own'!C71</f>
        <v>&lt;List Requirement Here&gt;</v>
      </c>
      <c r="O90" s="265" t="str">
        <f>IF('Council Own'!L71="A","A"," ")</f>
        <v xml:space="preserve"> </v>
      </c>
      <c r="Q90" s="255">
        <v>5</v>
      </c>
      <c r="R90" s="359" t="str">
        <f>'Council Own'!C119</f>
        <v>&lt;List Requirement Here&gt;</v>
      </c>
      <c r="S90" s="265" t="str">
        <f>IF('Council Own'!L119="A","A"," ")</f>
        <v xml:space="preserve"> </v>
      </c>
    </row>
    <row r="91" spans="1:22" x14ac:dyDescent="0.2">
      <c r="E91" s="489" t="str">
        <f>'Fun Patches'!C23</f>
        <v>&lt;LIST PATCH HERE&gt;</v>
      </c>
      <c r="F91" s="490"/>
      <c r="G91" s="265" t="str">
        <f>IF('Fun Patches'!L23="A","A"," ")</f>
        <v xml:space="preserve"> </v>
      </c>
      <c r="I91" s="255"/>
      <c r="J91" s="359" t="str">
        <f>'Council Own'!C24</f>
        <v>&lt;List Requirement Here&gt;</v>
      </c>
      <c r="K91" s="265" t="str">
        <f>IF('Council Own'!L24="A","A"," ")</f>
        <v xml:space="preserve"> </v>
      </c>
      <c r="M91" s="255"/>
      <c r="N91" s="359" t="str">
        <f>'Council Own'!C72</f>
        <v>&lt;List Requirement Here&gt;</v>
      </c>
      <c r="O91" s="265" t="str">
        <f>IF('Council Own'!L72="A","A"," ")</f>
        <v xml:space="preserve"> </v>
      </c>
      <c r="Q91" s="255"/>
      <c r="R91" s="359" t="str">
        <f>'Council Own'!C120</f>
        <v>&lt;List Requirement Here&gt;</v>
      </c>
      <c r="S91" s="265" t="str">
        <f>IF('Council Own'!L120="A","A"," ")</f>
        <v xml:space="preserve"> </v>
      </c>
    </row>
    <row r="92" spans="1:22" x14ac:dyDescent="0.2">
      <c r="E92" s="489" t="str">
        <f>'Fun Patches'!C24</f>
        <v>&lt;LIST PATCH HERE&gt;</v>
      </c>
      <c r="F92" s="490"/>
      <c r="G92" s="265" t="str">
        <f>IF('Fun Patches'!L24="A","A"," ")</f>
        <v xml:space="preserve"> </v>
      </c>
      <c r="I92" s="255"/>
      <c r="J92" s="359" t="str">
        <f>'Council Own'!C25</f>
        <v>&lt;List Requirement Here&gt;</v>
      </c>
      <c r="K92" s="265" t="str">
        <f>IF('Council Own'!L25="A","A"," ")</f>
        <v xml:space="preserve"> </v>
      </c>
      <c r="M92" s="255"/>
      <c r="N92" s="359" t="str">
        <f>'Council Own'!C73</f>
        <v>&lt;List Requirement Here&gt;</v>
      </c>
      <c r="O92" s="265" t="str">
        <f>IF('Council Own'!L73="A","A"," ")</f>
        <v xml:space="preserve"> </v>
      </c>
      <c r="Q92" s="255"/>
      <c r="R92" s="359" t="str">
        <f>'Council Own'!C121</f>
        <v>&lt;List Requirement Here&gt;</v>
      </c>
      <c r="S92" s="265" t="str">
        <f>IF('Council Own'!L121="A","A"," ")</f>
        <v xml:space="preserve"> </v>
      </c>
    </row>
    <row r="93" spans="1:22" x14ac:dyDescent="0.2">
      <c r="E93" s="489" t="str">
        <f>'Fun Patches'!C25</f>
        <v>&lt;LIST PATCH HERE&gt;</v>
      </c>
      <c r="F93" s="490"/>
      <c r="G93" s="265" t="str">
        <f>IF('Fun Patches'!L25="A","A"," ")</f>
        <v xml:space="preserve"> </v>
      </c>
      <c r="I93" s="255"/>
      <c r="J93" s="359" t="str">
        <f>'Council Own'!C26</f>
        <v>&lt;List Requirement Here&gt;</v>
      </c>
      <c r="K93" s="265" t="str">
        <f>IF('Council Own'!L26="A","A"," ")</f>
        <v xml:space="preserve"> </v>
      </c>
      <c r="M93" s="255"/>
      <c r="N93" s="359" t="str">
        <f>'Council Own'!C74</f>
        <v>&lt;List Requirement Here&gt;</v>
      </c>
      <c r="O93" s="265" t="str">
        <f>IF('Council Own'!L68="A","A"," ")</f>
        <v xml:space="preserve"> </v>
      </c>
      <c r="Q93" s="255"/>
      <c r="R93" s="359" t="str">
        <f>'Council Own'!C122</f>
        <v>&lt;List Requirement Here&gt;</v>
      </c>
      <c r="S93" s="265" t="str">
        <f>IF('Council Own'!L122="A","A"," ")</f>
        <v xml:space="preserve"> </v>
      </c>
    </row>
    <row r="94" spans="1:22" x14ac:dyDescent="0.2">
      <c r="E94" s="489" t="str">
        <f>'Fun Patches'!C26</f>
        <v>&lt;LIST PATCH HERE&gt;</v>
      </c>
      <c r="F94" s="490"/>
      <c r="G94" s="265" t="str">
        <f>IF('Fun Patches'!L26="A","A"," ")</f>
        <v xml:space="preserve"> </v>
      </c>
      <c r="I94" s="266" t="str">
        <f>'Council Own'!B30</f>
        <v>&lt;&lt;List Badge Here&gt;&gt;</v>
      </c>
      <c r="J94" s="266"/>
      <c r="K94" s="266"/>
      <c r="M94" s="266" t="str">
        <f>'Council Own'!B78</f>
        <v>&lt;&lt;List Badge Here&gt;&gt;</v>
      </c>
      <c r="N94" s="266"/>
      <c r="O94" s="266"/>
      <c r="Q94" s="266" t="str">
        <f>'Council Own'!B126</f>
        <v>&lt;&lt;List Badge Here&gt;&gt;</v>
      </c>
      <c r="R94" s="266"/>
      <c r="S94" s="266"/>
    </row>
    <row r="95" spans="1:22" x14ac:dyDescent="0.2">
      <c r="E95" s="489" t="str">
        <f>'Fun Patches'!C27</f>
        <v>&lt;LIST PATCH HERE&gt;</v>
      </c>
      <c r="F95" s="490"/>
      <c r="G95" s="265" t="str">
        <f>IF('Fun Patches'!L27="A","A"," ")</f>
        <v xml:space="preserve"> </v>
      </c>
      <c r="I95" s="255">
        <v>1</v>
      </c>
      <c r="J95" s="359" t="str">
        <f>'Council Own'!C31</f>
        <v>&lt;List Requirement Here&gt;</v>
      </c>
      <c r="K95" s="265" t="str">
        <f>IF('Council Own'!L31="A","A"," ")</f>
        <v xml:space="preserve"> </v>
      </c>
      <c r="M95" s="255">
        <v>1</v>
      </c>
      <c r="N95" s="359" t="str">
        <f>'Council Own'!C79</f>
        <v>&lt;List Requirement Here&gt;</v>
      </c>
      <c r="O95" s="265" t="str">
        <f>IF('Council Own'!L79="A","A"," ")</f>
        <v xml:space="preserve"> </v>
      </c>
      <c r="Q95" s="255">
        <v>1</v>
      </c>
      <c r="R95" s="359" t="str">
        <f>'Council Own'!C127</f>
        <v>&lt;List Requirement Here&gt;</v>
      </c>
      <c r="S95" s="265" t="str">
        <f>IF('Council Own'!L127="A","A"," ")</f>
        <v xml:space="preserve"> </v>
      </c>
    </row>
    <row r="96" spans="1:22" x14ac:dyDescent="0.2">
      <c r="E96" s="489" t="str">
        <f>'Fun Patches'!C28</f>
        <v>&lt;LIST PATCH HERE&gt;</v>
      </c>
      <c r="F96" s="490"/>
      <c r="G96" s="265" t="str">
        <f>IF('Fun Patches'!L28="A","A"," ")</f>
        <v xml:space="preserve"> </v>
      </c>
      <c r="I96" s="255"/>
      <c r="J96" s="359" t="str">
        <f>'Council Own'!C32</f>
        <v>&lt;List Requirement Here&gt;</v>
      </c>
      <c r="K96" s="265" t="str">
        <f>IF('Council Own'!L32="A","A"," ")</f>
        <v xml:space="preserve"> </v>
      </c>
      <c r="M96" s="255"/>
      <c r="N96" s="359" t="str">
        <f>'Council Own'!C80</f>
        <v>&lt;List Requirement Here&gt;</v>
      </c>
      <c r="O96" s="265" t="str">
        <f>IF('Council Own'!L80="A","A"," ")</f>
        <v xml:space="preserve"> </v>
      </c>
      <c r="Q96" s="255"/>
      <c r="R96" s="359" t="str">
        <f>'Council Own'!C128</f>
        <v>&lt;List Requirement Here&gt;</v>
      </c>
      <c r="S96" s="265" t="str">
        <f>IF('Council Own'!L128="A","A"," ")</f>
        <v xml:space="preserve"> </v>
      </c>
      <c r="U96" s="253"/>
      <c r="V96" s="253"/>
    </row>
    <row r="97" spans="1:23" x14ac:dyDescent="0.2">
      <c r="E97" s="489" t="str">
        <f>'Fun Patches'!C29</f>
        <v>&lt;LIST PATCH HERE&gt;</v>
      </c>
      <c r="F97" s="490"/>
      <c r="G97" s="265" t="str">
        <f>IF('Fun Patches'!L29="A","A"," ")</f>
        <v xml:space="preserve"> </v>
      </c>
      <c r="I97" s="255"/>
      <c r="J97" s="359" t="str">
        <f>'Council Own'!C33</f>
        <v>&lt;List Requirement Here&gt;</v>
      </c>
      <c r="K97" s="265" t="str">
        <f>IF('Council Own'!L33="A","A"," ")</f>
        <v xml:space="preserve"> </v>
      </c>
      <c r="M97" s="255"/>
      <c r="N97" s="359" t="str">
        <f>'Council Own'!C81</f>
        <v>&lt;List Requirement Here&gt;</v>
      </c>
      <c r="O97" s="265" t="str">
        <f>IF('Council Own'!L81="A","A"," ")</f>
        <v xml:space="preserve"> </v>
      </c>
      <c r="Q97" s="255"/>
      <c r="R97" s="359" t="str">
        <f>'Council Own'!C129</f>
        <v>&lt;List Requirement Here&gt;</v>
      </c>
      <c r="S97" s="265" t="str">
        <f>IF('Council Own'!L129="A","A"," ")</f>
        <v xml:space="preserve"> </v>
      </c>
      <c r="U97" s="253"/>
      <c r="V97" s="253"/>
    </row>
    <row r="98" spans="1:23" x14ac:dyDescent="0.2">
      <c r="A98" s="502" t="s">
        <v>78</v>
      </c>
      <c r="B98" s="502"/>
      <c r="C98" s="502"/>
      <c r="E98" s="489" t="str">
        <f>'Fun Patches'!C30</f>
        <v>&lt;LIST PATCH HERE&gt;</v>
      </c>
      <c r="F98" s="490"/>
      <c r="G98" s="265" t="str">
        <f>IF('Fun Patches'!L30="A","A"," ")</f>
        <v xml:space="preserve"> </v>
      </c>
      <c r="I98" s="255"/>
      <c r="J98" s="359" t="str">
        <f>'Council Own'!C34</f>
        <v>&lt;List Requirement Here&gt;</v>
      </c>
      <c r="K98" s="265" t="str">
        <f>IF('Council Own'!L34="A","A"," ")</f>
        <v xml:space="preserve"> </v>
      </c>
      <c r="M98" s="255"/>
      <c r="N98" s="359" t="str">
        <f>'Council Own'!C82</f>
        <v>&lt;List Requirement Here&gt;</v>
      </c>
      <c r="O98" s="265" t="str">
        <f>IF('Council Own'!L82="A","A"," ")</f>
        <v xml:space="preserve"> </v>
      </c>
      <c r="Q98" s="255"/>
      <c r="R98" s="359" t="str">
        <f>'Council Own'!C130</f>
        <v>&lt;List Requirement Here&gt;</v>
      </c>
      <c r="S98" s="265" t="str">
        <f>IF('Council Own'!L130="A","A"," ")</f>
        <v xml:space="preserve"> </v>
      </c>
      <c r="U98" s="253"/>
      <c r="V98" s="253"/>
    </row>
    <row r="99" spans="1:23" ht="14.25" customHeight="1" x14ac:dyDescent="0.2">
      <c r="A99" s="499" t="s">
        <v>75</v>
      </c>
      <c r="B99" s="500"/>
      <c r="C99" s="501"/>
      <c r="E99" s="489" t="str">
        <f>'Fun Patches'!C31</f>
        <v>&lt;LIST PATCH HERE&gt;</v>
      </c>
      <c r="F99" s="490"/>
      <c r="G99" s="265" t="str">
        <f>IF('Fun Patches'!L31="A","A"," ")</f>
        <v xml:space="preserve"> </v>
      </c>
      <c r="I99" s="255">
        <v>2</v>
      </c>
      <c r="J99" s="359" t="str">
        <f>'Council Own'!C35</f>
        <v>&lt;List Requirement Here&gt;</v>
      </c>
      <c r="K99" s="265" t="str">
        <f>IF('Council Own'!L35="A","A"," ")</f>
        <v xml:space="preserve"> </v>
      </c>
      <c r="M99" s="255">
        <v>2</v>
      </c>
      <c r="N99" s="359" t="str">
        <f>'Council Own'!C83</f>
        <v>&lt;List Requirement Here&gt;</v>
      </c>
      <c r="O99" s="265" t="str">
        <f>IF('Council Own'!L83="A","A"," ")</f>
        <v xml:space="preserve"> </v>
      </c>
      <c r="Q99" s="255">
        <v>2</v>
      </c>
      <c r="R99" s="359" t="str">
        <f>'Council Own'!C131</f>
        <v>&lt;List Requirement Here&gt;</v>
      </c>
      <c r="S99" s="265" t="str">
        <f>IF('Council Own'!L131="A","A"," ")</f>
        <v xml:space="preserve"> </v>
      </c>
      <c r="U99" s="253"/>
      <c r="V99" s="253"/>
    </row>
    <row r="100" spans="1:23" x14ac:dyDescent="0.2">
      <c r="A100" s="499" t="s">
        <v>76</v>
      </c>
      <c r="B100" s="500"/>
      <c r="C100" s="501"/>
      <c r="E100" s="489" t="str">
        <f>'Fun Patches'!C32</f>
        <v>&lt;LIST PATCH HERE&gt;</v>
      </c>
      <c r="F100" s="490"/>
      <c r="G100" s="265" t="str">
        <f>IF('Fun Patches'!L32="A","A"," ")</f>
        <v xml:space="preserve"> </v>
      </c>
      <c r="I100" s="255"/>
      <c r="J100" s="359" t="str">
        <f>'Council Own'!C36</f>
        <v>&lt;List Requirement Here&gt;</v>
      </c>
      <c r="K100" s="265" t="str">
        <f>IF('Council Own'!L36="A","A"," ")</f>
        <v xml:space="preserve"> </v>
      </c>
      <c r="M100" s="255"/>
      <c r="N100" s="359" t="str">
        <f>'Council Own'!C84</f>
        <v>&lt;List Requirement Here&gt;</v>
      </c>
      <c r="O100" s="265" t="str">
        <f>IF('Council Own'!L84="A","A"," ")</f>
        <v xml:space="preserve"> </v>
      </c>
      <c r="Q100" s="255"/>
      <c r="R100" s="359" t="str">
        <f>'Council Own'!C132</f>
        <v>&lt;List Requirement Here&gt;</v>
      </c>
      <c r="S100" s="265" t="str">
        <f>IF('Council Own'!L132="A","A"," ")</f>
        <v xml:space="preserve"> </v>
      </c>
      <c r="U100" s="352"/>
      <c r="V100" s="353"/>
      <c r="W100" s="356"/>
    </row>
    <row r="101" spans="1:23" x14ac:dyDescent="0.2">
      <c r="A101" s="486" t="s">
        <v>77</v>
      </c>
      <c r="B101" s="487"/>
      <c r="C101" s="488"/>
      <c r="E101" s="489" t="str">
        <f>'Fun Patches'!C33</f>
        <v>&lt;LIST PATCH HERE&gt;</v>
      </c>
      <c r="F101" s="490"/>
      <c r="G101" s="265" t="str">
        <f>IF('Fun Patches'!L33="A","A"," ")</f>
        <v xml:space="preserve"> </v>
      </c>
      <c r="I101" s="255"/>
      <c r="J101" s="359" t="str">
        <f>'Council Own'!C37</f>
        <v>&lt;List Requirement Here&gt;</v>
      </c>
      <c r="K101" s="265" t="str">
        <f>IF('Council Own'!L37="A","A"," ")</f>
        <v xml:space="preserve"> </v>
      </c>
      <c r="M101" s="255"/>
      <c r="N101" s="359" t="str">
        <f>'Council Own'!C85</f>
        <v>&lt;List Requirement Here&gt;</v>
      </c>
      <c r="O101" s="265" t="str">
        <f>IF('Council Own'!L85="A","A"," ")</f>
        <v xml:space="preserve"> </v>
      </c>
      <c r="Q101" s="255"/>
      <c r="R101" s="359" t="str">
        <f>'Council Own'!C133</f>
        <v>&lt;List Requirement Here&gt;</v>
      </c>
      <c r="S101" s="265" t="str">
        <f>IF('Council Own'!L133="A","A"," ")</f>
        <v xml:space="preserve"> </v>
      </c>
      <c r="U101" s="253"/>
      <c r="V101" s="253"/>
    </row>
    <row r="102" spans="1:23" x14ac:dyDescent="0.2">
      <c r="E102" s="489" t="str">
        <f>'Fun Patches'!C34</f>
        <v>&lt;LIST PATCH HERE&gt;</v>
      </c>
      <c r="F102" s="490"/>
      <c r="G102" s="265" t="str">
        <f>IF('Fun Patches'!L34="A","A"," ")</f>
        <v xml:space="preserve"> </v>
      </c>
      <c r="I102" s="255"/>
      <c r="J102" s="359" t="str">
        <f>'Council Own'!C38</f>
        <v>&lt;List Requirement Here&gt;</v>
      </c>
      <c r="K102" s="265" t="str">
        <f>IF('Council Own'!L38="A","A"," ")</f>
        <v xml:space="preserve"> </v>
      </c>
      <c r="M102" s="255"/>
      <c r="N102" s="359" t="str">
        <f>'Council Own'!C86</f>
        <v>&lt;List Requirement Here&gt;</v>
      </c>
      <c r="O102" s="265" t="str">
        <f>IF('Council Own'!L86="A","A"," ")</f>
        <v xml:space="preserve"> </v>
      </c>
      <c r="Q102" s="255"/>
      <c r="R102" s="359" t="str">
        <f>'Council Own'!C134</f>
        <v>&lt;List Requirement Here&gt;</v>
      </c>
      <c r="S102" s="265" t="str">
        <f>IF('Council Own'!L134="A","A"," ")</f>
        <v xml:space="preserve"> </v>
      </c>
      <c r="U102" s="253"/>
      <c r="V102" s="253"/>
    </row>
    <row r="103" spans="1:23" x14ac:dyDescent="0.2">
      <c r="E103" s="489" t="str">
        <f>'Fun Patches'!C35</f>
        <v>&lt;LIST PATCH HERE&gt;</v>
      </c>
      <c r="F103" s="490"/>
      <c r="G103" s="265" t="str">
        <f>IF('Fun Patches'!L35="A","A"," ")</f>
        <v xml:space="preserve"> </v>
      </c>
      <c r="I103" s="255">
        <v>3</v>
      </c>
      <c r="J103" s="359" t="str">
        <f>'Council Own'!C39</f>
        <v>&lt;List Requirement Here&gt;</v>
      </c>
      <c r="K103" s="265" t="str">
        <f>IF('Council Own'!L39="A","A"," ")</f>
        <v xml:space="preserve"> </v>
      </c>
      <c r="M103" s="255">
        <v>3</v>
      </c>
      <c r="N103" s="359" t="str">
        <f>'Council Own'!C87</f>
        <v>&lt;List Requirement Here&gt;</v>
      </c>
      <c r="O103" s="265" t="str">
        <f>IF('Council Own'!L87="A","A"," ")</f>
        <v xml:space="preserve"> </v>
      </c>
      <c r="Q103" s="255">
        <v>3</v>
      </c>
      <c r="R103" s="359" t="str">
        <f>'Council Own'!C135</f>
        <v>&lt;List Requirement Here&gt;</v>
      </c>
      <c r="S103" s="265" t="str">
        <f>IF('Council Own'!L135="A","A"," ")</f>
        <v xml:space="preserve"> </v>
      </c>
      <c r="U103" s="253"/>
      <c r="V103" s="253"/>
    </row>
    <row r="104" spans="1:23" x14ac:dyDescent="0.2">
      <c r="E104" s="489" t="str">
        <f>'Fun Patches'!C36</f>
        <v>&lt;LIST PATCH HERE&gt;</v>
      </c>
      <c r="F104" s="490"/>
      <c r="G104" s="265" t="str">
        <f>IF('Fun Patches'!L36="A","A"," ")</f>
        <v xml:space="preserve"> </v>
      </c>
      <c r="I104" s="255"/>
      <c r="J104" s="359" t="str">
        <f>'Council Own'!C40</f>
        <v>&lt;List Requirement Here&gt;</v>
      </c>
      <c r="K104" s="265" t="str">
        <f>IF('Council Own'!L40="A","A"," ")</f>
        <v xml:space="preserve"> </v>
      </c>
      <c r="M104" s="255"/>
      <c r="N104" s="359" t="str">
        <f>'Council Own'!C88</f>
        <v>&lt;List Requirement Here&gt;</v>
      </c>
      <c r="O104" s="265" t="str">
        <f>IF('Council Own'!L88="A","A"," ")</f>
        <v xml:space="preserve"> </v>
      </c>
      <c r="Q104" s="255"/>
      <c r="R104" s="359" t="str">
        <f>'Council Own'!C136</f>
        <v>&lt;List Requirement Here&gt;</v>
      </c>
      <c r="S104" s="265" t="str">
        <f>IF('Council Own'!L136="A","A"," ")</f>
        <v xml:space="preserve"> </v>
      </c>
      <c r="U104" s="253"/>
      <c r="V104" s="253"/>
    </row>
    <row r="105" spans="1:23" x14ac:dyDescent="0.2">
      <c r="E105" s="489" t="str">
        <f>'Fun Patches'!C37</f>
        <v>&lt;LIST PATCH HERE&gt;</v>
      </c>
      <c r="F105" s="490"/>
      <c r="G105" s="265" t="str">
        <f>IF('Fun Patches'!L37="A","A"," ")</f>
        <v xml:space="preserve"> </v>
      </c>
      <c r="I105" s="255"/>
      <c r="J105" s="359" t="str">
        <f>'Council Own'!C41</f>
        <v>&lt;List Requirement Here&gt;</v>
      </c>
      <c r="K105" s="265" t="str">
        <f>IF('Council Own'!L41="A","A"," ")</f>
        <v xml:space="preserve"> </v>
      </c>
      <c r="M105" s="255"/>
      <c r="N105" s="359" t="str">
        <f>'Council Own'!C89</f>
        <v>&lt;List Requirement Here&gt;</v>
      </c>
      <c r="O105" s="265" t="str">
        <f>IF('Council Own'!L89="A","A"," ")</f>
        <v xml:space="preserve"> </v>
      </c>
      <c r="Q105" s="255"/>
      <c r="R105" s="359" t="str">
        <f>'Council Own'!C137</f>
        <v>&lt;List Requirement Here&gt;</v>
      </c>
      <c r="S105" s="265" t="str">
        <f>IF('Council Own'!L137="A","A"," ")</f>
        <v xml:space="preserve"> </v>
      </c>
      <c r="U105" s="253"/>
      <c r="V105" s="253"/>
    </row>
    <row r="106" spans="1:23" x14ac:dyDescent="0.2">
      <c r="E106" s="489" t="str">
        <f>'Fun Patches'!C38</f>
        <v>&lt;LIST PATCH HERE&gt;</v>
      </c>
      <c r="F106" s="490"/>
      <c r="G106" s="265" t="str">
        <f>IF('Fun Patches'!L38="A","A"," ")</f>
        <v xml:space="preserve"> </v>
      </c>
      <c r="I106" s="255"/>
      <c r="J106" s="359" t="str">
        <f>'Council Own'!C42</f>
        <v>&lt;List Requirement Here&gt;</v>
      </c>
      <c r="K106" s="265" t="str">
        <f>IF('Council Own'!L42="A","A"," ")</f>
        <v xml:space="preserve"> </v>
      </c>
      <c r="M106" s="255"/>
      <c r="N106" s="359" t="str">
        <f>'Council Own'!C90</f>
        <v>&lt;List Requirement Here&gt;</v>
      </c>
      <c r="O106" s="265" t="str">
        <f>IF('Council Own'!L90="A","A"," ")</f>
        <v xml:space="preserve"> </v>
      </c>
      <c r="Q106" s="255"/>
      <c r="R106" s="359" t="str">
        <f>'Council Own'!C138</f>
        <v>&lt;List Requirement Here&gt;</v>
      </c>
      <c r="S106" s="265" t="str">
        <f>IF('Council Own'!L138="A","A"," ")</f>
        <v xml:space="preserve"> </v>
      </c>
      <c r="U106" s="253"/>
      <c r="V106" s="253"/>
    </row>
    <row r="107" spans="1:23" x14ac:dyDescent="0.2">
      <c r="E107" s="292"/>
      <c r="F107" s="271"/>
      <c r="G107" s="356"/>
      <c r="I107" s="255">
        <v>4</v>
      </c>
      <c r="J107" s="359" t="str">
        <f>'Council Own'!C43</f>
        <v>&lt;List Requirement Here&gt;</v>
      </c>
      <c r="K107" s="265" t="str">
        <f>IF('Council Own'!L43="A","A"," ")</f>
        <v xml:space="preserve"> </v>
      </c>
      <c r="M107" s="255">
        <v>4</v>
      </c>
      <c r="N107" s="359" t="str">
        <f>'Council Own'!C91</f>
        <v>&lt;List Requirement Here&gt;</v>
      </c>
      <c r="O107" s="265" t="str">
        <f>IF('Council Own'!L91="A","A"," ")</f>
        <v xml:space="preserve"> </v>
      </c>
      <c r="Q107" s="255">
        <v>4</v>
      </c>
      <c r="R107" s="359" t="str">
        <f>'Council Own'!C139</f>
        <v>&lt;List Requirement Here&gt;</v>
      </c>
      <c r="S107" s="265" t="str">
        <f>IF('Council Own'!L139="A","A"," ")</f>
        <v xml:space="preserve"> </v>
      </c>
      <c r="U107" s="253"/>
      <c r="V107" s="253"/>
    </row>
    <row r="108" spans="1:23" x14ac:dyDescent="0.2">
      <c r="I108" s="255"/>
      <c r="J108" s="359" t="str">
        <f>'Council Own'!C44</f>
        <v>&lt;List Requirement Here&gt;</v>
      </c>
      <c r="K108" s="265" t="str">
        <f>IF('Council Own'!L44="A","A"," ")</f>
        <v xml:space="preserve"> </v>
      </c>
      <c r="M108" s="255"/>
      <c r="N108" s="359" t="str">
        <f>'Council Own'!C92</f>
        <v>&lt;List Requirement Here&gt;</v>
      </c>
      <c r="O108" s="265" t="str">
        <f>IF('Council Own'!L92="A","A"," ")</f>
        <v xml:space="preserve"> </v>
      </c>
      <c r="Q108" s="255"/>
      <c r="R108" s="359" t="str">
        <f>'Council Own'!C140</f>
        <v>&lt;List Requirement Here&gt;</v>
      </c>
      <c r="S108" s="265" t="str">
        <f>IF('Council Own'!L140="A","A"," ")</f>
        <v xml:space="preserve"> </v>
      </c>
      <c r="U108" s="253"/>
      <c r="V108" s="253"/>
    </row>
    <row r="109" spans="1:23" x14ac:dyDescent="0.2">
      <c r="I109" s="255"/>
      <c r="J109" s="359" t="str">
        <f>'Council Own'!C45</f>
        <v>&lt;List Requirement Here&gt;</v>
      </c>
      <c r="K109" s="265" t="str">
        <f>IF('Council Own'!L45="A","A"," ")</f>
        <v xml:space="preserve"> </v>
      </c>
      <c r="M109" s="255"/>
      <c r="N109" s="359" t="str">
        <f>'Council Own'!C93</f>
        <v>&lt;List Requirement Here&gt;</v>
      </c>
      <c r="O109" s="265" t="str">
        <f>IF('Council Own'!L93="A","A"," ")</f>
        <v xml:space="preserve"> </v>
      </c>
      <c r="Q109" s="255"/>
      <c r="R109" s="359" t="str">
        <f>'Council Own'!C141</f>
        <v>&lt;List Requirement Here&gt;</v>
      </c>
      <c r="S109" s="265" t="str">
        <f>IF('Council Own'!L141="A","A"," ")</f>
        <v xml:space="preserve"> </v>
      </c>
      <c r="U109" s="253"/>
      <c r="V109" s="253"/>
    </row>
    <row r="110" spans="1:23" x14ac:dyDescent="0.2">
      <c r="I110" s="255"/>
      <c r="J110" s="359" t="str">
        <f>'Council Own'!C46</f>
        <v>&lt;List Requirement Here&gt;</v>
      </c>
      <c r="K110" s="265" t="str">
        <f>IF('Council Own'!L46="A","A"," ")</f>
        <v xml:space="preserve"> </v>
      </c>
      <c r="M110" s="255"/>
      <c r="N110" s="359" t="str">
        <f>'Council Own'!C94</f>
        <v>&lt;List Requirement Here&gt;</v>
      </c>
      <c r="O110" s="265" t="str">
        <f>IF('Council Own'!L94="A","A"," ")</f>
        <v xml:space="preserve"> </v>
      </c>
      <c r="Q110" s="255"/>
      <c r="R110" s="359" t="str">
        <f>'Council Own'!C142</f>
        <v>&lt;List Requirement Here&gt;</v>
      </c>
      <c r="S110" s="265" t="str">
        <f>IF('Council Own'!L142="A","A"," ")</f>
        <v xml:space="preserve"> </v>
      </c>
      <c r="U110" s="253"/>
      <c r="V110" s="253"/>
    </row>
    <row r="111" spans="1:23" x14ac:dyDescent="0.2">
      <c r="I111" s="255">
        <v>5</v>
      </c>
      <c r="J111" s="359" t="str">
        <f>'Council Own'!C47</f>
        <v>&lt;List Requirement Here&gt;</v>
      </c>
      <c r="K111" s="265" t="str">
        <f>IF('Council Own'!L47="A","A"," ")</f>
        <v xml:space="preserve"> </v>
      </c>
      <c r="M111" s="255">
        <v>5</v>
      </c>
      <c r="N111" s="359" t="str">
        <f>'Council Own'!C95</f>
        <v>&lt;List Requirement Here&gt;</v>
      </c>
      <c r="O111" s="265" t="str">
        <f>IF('Council Own'!L95="A","A"," ")</f>
        <v xml:space="preserve"> </v>
      </c>
      <c r="Q111" s="255">
        <v>5</v>
      </c>
      <c r="R111" s="359" t="str">
        <f>'Council Own'!C143</f>
        <v>&lt;List Requirement Here&gt;</v>
      </c>
      <c r="S111" s="265" t="str">
        <f>IF('Council Own'!L143="A","A"," ")</f>
        <v xml:space="preserve"> </v>
      </c>
      <c r="U111" s="353"/>
      <c r="V111" s="353"/>
      <c r="W111" s="356"/>
    </row>
    <row r="112" spans="1:23" x14ac:dyDescent="0.2">
      <c r="I112" s="255"/>
      <c r="J112" s="359" t="str">
        <f>'Council Own'!C48</f>
        <v>&lt;List Requirement Here&gt;</v>
      </c>
      <c r="K112" s="265" t="str">
        <f>IF('Council Own'!L48="A","A"," ")</f>
        <v xml:space="preserve"> </v>
      </c>
      <c r="M112" s="255"/>
      <c r="N112" s="359" t="str">
        <f>'Council Own'!C96</f>
        <v>&lt;List Requirement Here&gt;</v>
      </c>
      <c r="O112" s="265" t="str">
        <f>IF('Council Own'!L96="A","A"," ")</f>
        <v xml:space="preserve"> </v>
      </c>
      <c r="Q112" s="255"/>
      <c r="R112" s="359" t="str">
        <f>'Council Own'!C144</f>
        <v>&lt;List Requirement Here&gt;</v>
      </c>
      <c r="S112" s="265" t="str">
        <f>IF('Council Own'!L144="A","A"," ")</f>
        <v xml:space="preserve"> </v>
      </c>
      <c r="U112" s="253"/>
      <c r="V112" s="253"/>
    </row>
    <row r="113" spans="9:22" x14ac:dyDescent="0.2">
      <c r="I113" s="255"/>
      <c r="J113" s="359" t="str">
        <f>'Council Own'!C49</f>
        <v>&lt;List Requirement Here&gt;</v>
      </c>
      <c r="K113" s="265" t="str">
        <f>IF('Council Own'!L49="A","A"," ")</f>
        <v xml:space="preserve"> </v>
      </c>
      <c r="M113" s="255"/>
      <c r="N113" s="359" t="str">
        <f>'Council Own'!C97</f>
        <v>&lt;List Requirement Here&gt;</v>
      </c>
      <c r="O113" s="265" t="str">
        <f>IF('Council Own'!L97="A","A"," ")</f>
        <v xml:space="preserve"> </v>
      </c>
      <c r="Q113" s="255"/>
      <c r="R113" s="359" t="str">
        <f>'Council Own'!C145</f>
        <v>&lt;List Requirement Here&gt;</v>
      </c>
      <c r="S113" s="265" t="str">
        <f>IF('Council Own'!L145="A","A"," ")</f>
        <v xml:space="preserve"> </v>
      </c>
      <c r="U113" s="253"/>
      <c r="V113" s="253"/>
    </row>
    <row r="114" spans="9:22" x14ac:dyDescent="0.2">
      <c r="I114" s="255"/>
      <c r="J114" s="359" t="str">
        <f>'Council Own'!C50</f>
        <v>&lt;List Requirement Here&gt;</v>
      </c>
      <c r="K114" s="265" t="str">
        <f>IF('Council Own'!L50="A","A"," ")</f>
        <v xml:space="preserve"> </v>
      </c>
      <c r="M114" s="255"/>
      <c r="N114" s="359" t="str">
        <f>'Council Own'!C98</f>
        <v>&lt;List Requirement Here&gt;</v>
      </c>
      <c r="O114" s="265" t="str">
        <f>IF('Council Own'!L98="A","A"," ")</f>
        <v xml:space="preserve"> </v>
      </c>
      <c r="Q114" s="255"/>
      <c r="R114" s="359" t="str">
        <f>'Council Own'!C146</f>
        <v>&lt;List Requirement Here&gt;</v>
      </c>
      <c r="S114" s="265" t="str">
        <f>IF('Council Own'!L146="A","A"," ")</f>
        <v xml:space="preserve"> </v>
      </c>
      <c r="U114" s="253"/>
      <c r="V114" s="253"/>
    </row>
    <row r="115" spans="9:22" x14ac:dyDescent="0.2">
      <c r="I115" s="292"/>
      <c r="J115" s="271"/>
      <c r="K115" s="356"/>
      <c r="U115" s="253"/>
      <c r="V115" s="253"/>
    </row>
    <row r="116" spans="9:22" x14ac:dyDescent="0.2">
      <c r="I116" s="292"/>
      <c r="J116" s="271"/>
      <c r="K116" s="356"/>
      <c r="U116" s="253"/>
      <c r="V116" s="253"/>
    </row>
    <row r="117" spans="9:22" x14ac:dyDescent="0.2">
      <c r="I117" s="292"/>
      <c r="J117" s="271"/>
      <c r="K117" s="356"/>
    </row>
    <row r="118" spans="9:22" x14ac:dyDescent="0.2">
      <c r="I118" s="292"/>
      <c r="J118" s="271"/>
      <c r="K118" s="356"/>
    </row>
    <row r="119" spans="9:22" x14ac:dyDescent="0.2">
      <c r="I119" s="292"/>
      <c r="J119" s="271"/>
      <c r="K119" s="356"/>
    </row>
    <row r="120" spans="9:22" x14ac:dyDescent="0.2">
      <c r="I120" s="292"/>
      <c r="J120" s="271"/>
      <c r="K120" s="356"/>
    </row>
    <row r="121" spans="9:22" x14ac:dyDescent="0.2">
      <c r="J121" s="262"/>
      <c r="K121" s="262"/>
    </row>
    <row r="147" ht="12.75" customHeight="1" x14ac:dyDescent="0.2"/>
    <row r="148" ht="12.75" customHeight="1" x14ac:dyDescent="0.2"/>
    <row r="172" ht="12.75" customHeight="1" x14ac:dyDescent="0.2"/>
    <row r="173" ht="12.75" customHeight="1" x14ac:dyDescent="0.2"/>
  </sheetData>
  <sheetProtection password="9A15" sheet="1" objects="1" scenarios="1" selectLockedCells="1" selectUnlockedCells="1"/>
  <mergeCells count="113">
    <mergeCell ref="E102:F102"/>
    <mergeCell ref="E96:F96"/>
    <mergeCell ref="E97:F97"/>
    <mergeCell ref="A98:C98"/>
    <mergeCell ref="E98:F98"/>
    <mergeCell ref="A99:C99"/>
    <mergeCell ref="E99:F99"/>
    <mergeCell ref="A100:C100"/>
    <mergeCell ref="E100:F100"/>
    <mergeCell ref="A101:C101"/>
    <mergeCell ref="E101:F101"/>
    <mergeCell ref="E87:F87"/>
    <mergeCell ref="E88:F88"/>
    <mergeCell ref="E89:F89"/>
    <mergeCell ref="E90:F90"/>
    <mergeCell ref="E91:F91"/>
    <mergeCell ref="E92:F92"/>
    <mergeCell ref="E93:F93"/>
    <mergeCell ref="E94:F94"/>
    <mergeCell ref="E95:F95"/>
    <mergeCell ref="E78:F78"/>
    <mergeCell ref="E79:F79"/>
    <mergeCell ref="E80:F80"/>
    <mergeCell ref="E81:F81"/>
    <mergeCell ref="E82:F82"/>
    <mergeCell ref="E83:F83"/>
    <mergeCell ref="E84:F84"/>
    <mergeCell ref="E85:F85"/>
    <mergeCell ref="E86:F86"/>
    <mergeCell ref="A26:B26"/>
    <mergeCell ref="A28:C28"/>
    <mergeCell ref="Q28:R28"/>
    <mergeCell ref="B29:C29"/>
    <mergeCell ref="B30:C30"/>
    <mergeCell ref="B34:C34"/>
    <mergeCell ref="Q34:R34"/>
    <mergeCell ref="B35:C35"/>
    <mergeCell ref="B42:C42"/>
    <mergeCell ref="Q42:R42"/>
    <mergeCell ref="A8:B8"/>
    <mergeCell ref="A9:B9"/>
    <mergeCell ref="A11:B11"/>
    <mergeCell ref="A16:B16"/>
    <mergeCell ref="A18:B18"/>
    <mergeCell ref="A19:B19"/>
    <mergeCell ref="A20:B20"/>
    <mergeCell ref="A24:C24"/>
    <mergeCell ref="A25:B25"/>
    <mergeCell ref="Q1:S1"/>
    <mergeCell ref="E2:G2"/>
    <mergeCell ref="Q2:R2"/>
    <mergeCell ref="Q3:R3"/>
    <mergeCell ref="Q4:R4"/>
    <mergeCell ref="Q5:R5"/>
    <mergeCell ref="Q6:R6"/>
    <mergeCell ref="Q7:R7"/>
    <mergeCell ref="Q8:R8"/>
    <mergeCell ref="A3:B3"/>
    <mergeCell ref="A4:C4"/>
    <mergeCell ref="A5:B5"/>
    <mergeCell ref="A6:B6"/>
    <mergeCell ref="A7:B7"/>
    <mergeCell ref="A1:C1"/>
    <mergeCell ref="E1:G1"/>
    <mergeCell ref="I1:K1"/>
    <mergeCell ref="M1:O1"/>
    <mergeCell ref="Q9:R9"/>
    <mergeCell ref="A10:B10"/>
    <mergeCell ref="Q10:R10"/>
    <mergeCell ref="Q11:R11"/>
    <mergeCell ref="Q12:R12"/>
    <mergeCell ref="A13:C13"/>
    <mergeCell ref="Q13:R13"/>
    <mergeCell ref="Q14:R14"/>
    <mergeCell ref="Q15:R15"/>
    <mergeCell ref="A12:B12"/>
    <mergeCell ref="A14:B14"/>
    <mergeCell ref="A15:B15"/>
    <mergeCell ref="Q16:R16"/>
    <mergeCell ref="Q17:R17"/>
    <mergeCell ref="Q18:R18"/>
    <mergeCell ref="Q19:R19"/>
    <mergeCell ref="Q20:R20"/>
    <mergeCell ref="A21:C21"/>
    <mergeCell ref="Q21:R21"/>
    <mergeCell ref="A22:B22"/>
    <mergeCell ref="A23:B23"/>
    <mergeCell ref="E23:G23"/>
    <mergeCell ref="A17:B17"/>
    <mergeCell ref="E103:F103"/>
    <mergeCell ref="E104:F104"/>
    <mergeCell ref="E105:F105"/>
    <mergeCell ref="E106:F106"/>
    <mergeCell ref="B43:C43"/>
    <mergeCell ref="E45:G45"/>
    <mergeCell ref="A49:C49"/>
    <mergeCell ref="Q55:S55"/>
    <mergeCell ref="E72:G72"/>
    <mergeCell ref="I72:K72"/>
    <mergeCell ref="M72:O72"/>
    <mergeCell ref="Q72:S72"/>
    <mergeCell ref="E73:F73"/>
    <mergeCell ref="A72:C72"/>
    <mergeCell ref="A76:B76"/>
    <mergeCell ref="A77:B77"/>
    <mergeCell ref="A78:B78"/>
    <mergeCell ref="A73:B73"/>
    <mergeCell ref="A74:B74"/>
    <mergeCell ref="A75:B75"/>
    <mergeCell ref="E74:F74"/>
    <mergeCell ref="E75:F75"/>
    <mergeCell ref="E76:F76"/>
    <mergeCell ref="E77:F77"/>
  </mergeCells>
  <pageMargins left="0.75" right="0.75" top="0.4" bottom="0.2" header="0.2" footer="0.2"/>
  <pageSetup scale="64" fitToHeight="0" orientation="landscape" horizontalDpi="300" verticalDpi="300" r:id="rId1"/>
  <headerFooter alignWithMargins="0">
    <oddHeader>&amp;C&amp;"Arial,Bold"&amp;12CadetteTrax - &amp;10&amp;D</oddHeader>
  </headerFooter>
  <rowBreaks count="1" manualBreakCount="1">
    <brk id="69" max="18"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3"/>
  <sheetViews>
    <sheetView showGridLines="0" zoomScale="90" zoomScaleNormal="90" workbookViewId="0">
      <selection activeCell="C16" sqref="C16"/>
    </sheetView>
  </sheetViews>
  <sheetFormatPr defaultRowHeight="12.75" x14ac:dyDescent="0.2"/>
  <cols>
    <col min="1" max="1" width="2.7109375" style="249" customWidth="1"/>
    <col min="2" max="2" width="30.7109375" style="249" customWidth="1"/>
    <col min="3" max="4" width="2.5703125" style="249" customWidth="1"/>
    <col min="5" max="5" width="2.7109375" style="249" bestFit="1" customWidth="1"/>
    <col min="6" max="6" width="30.28515625" style="249" customWidth="1"/>
    <col min="7" max="7" width="3" style="249" customWidth="1"/>
    <col min="8" max="8" width="3.140625" style="249" customWidth="1"/>
    <col min="9" max="9" width="2" style="249" customWidth="1"/>
    <col min="10" max="10" width="30.28515625" style="249" customWidth="1"/>
    <col min="11" max="11" width="3" style="249" customWidth="1"/>
    <col min="12" max="12" width="3.140625" style="249" customWidth="1"/>
    <col min="13" max="13" width="2" style="249" customWidth="1"/>
    <col min="14" max="14" width="30.28515625" style="249" customWidth="1"/>
    <col min="15" max="16" width="3" style="249" customWidth="1"/>
    <col min="17" max="17" width="2.7109375" style="249" customWidth="1"/>
    <col min="18" max="18" width="30.5703125" style="249" customWidth="1"/>
    <col min="19" max="19" width="2.7109375" style="249" customWidth="1"/>
    <col min="20" max="16384" width="9.140625" style="249"/>
  </cols>
  <sheetData>
    <row r="1" spans="1:21" ht="21" customHeight="1" x14ac:dyDescent="0.35">
      <c r="A1" s="530" t="str">
        <f ca="1">MID(CELL("filename",A1),FIND(IF(ISERROR(FIND("]",CELL("filename",A1))),"$","]"),CELL("filename",A1))+1,256)</f>
        <v>ambassador 10</v>
      </c>
      <c r="B1" s="530"/>
      <c r="C1" s="530"/>
      <c r="D1" s="273"/>
      <c r="E1" s="524" t="s">
        <v>16</v>
      </c>
      <c r="F1" s="524"/>
      <c r="G1" s="524"/>
      <c r="I1" s="524" t="s">
        <v>16</v>
      </c>
      <c r="J1" s="524"/>
      <c r="K1" s="524"/>
      <c r="M1" s="524" t="s">
        <v>16</v>
      </c>
      <c r="N1" s="524"/>
      <c r="O1" s="524"/>
      <c r="Q1" s="524" t="s">
        <v>141</v>
      </c>
      <c r="R1" s="524"/>
      <c r="S1" s="524"/>
      <c r="T1" s="247"/>
      <c r="U1" s="247"/>
    </row>
    <row r="2" spans="1:21" s="253" customFormat="1" ht="13.5" thickBot="1" x14ac:dyDescent="0.25">
      <c r="A2" s="250"/>
      <c r="B2" s="251"/>
      <c r="C2" s="252" t="s">
        <v>17</v>
      </c>
      <c r="D2" s="251"/>
      <c r="E2" s="510" t="str">
        <f>Badges!B6</f>
        <v>Photography</v>
      </c>
      <c r="F2" s="510"/>
      <c r="G2" s="510"/>
      <c r="H2" s="249"/>
      <c r="I2" s="255">
        <v>3</v>
      </c>
      <c r="J2" s="256" t="str">
        <f>Badges!C61</f>
        <v>Dig into national or state public policy</v>
      </c>
      <c r="K2" s="257"/>
      <c r="L2" s="249"/>
      <c r="M2" s="255">
        <v>3</v>
      </c>
      <c r="N2" s="256" t="str">
        <f>Badges!C130</f>
        <v>Share sisterhood around the world</v>
      </c>
      <c r="O2" s="257"/>
      <c r="P2" s="249"/>
      <c r="Q2" s="511" t="str">
        <f>'Age-Level'!B5</f>
        <v>Gold Torch Award</v>
      </c>
      <c r="R2" s="512"/>
      <c r="S2" s="259" t="str">
        <f>IF('Age-Level'!M8="C","C",IF('Age-Level'!M8="P","P",""))</f>
        <v/>
      </c>
      <c r="T2" s="247"/>
      <c r="U2" s="247"/>
    </row>
    <row r="3" spans="1:21" x14ac:dyDescent="0.2">
      <c r="A3" s="528" t="s">
        <v>138</v>
      </c>
      <c r="B3" s="529"/>
      <c r="C3" s="254">
        <f>INT(COUNTIF(C5:C12,"C"))+INT(COUNTIF(C14:C26,"C"))</f>
        <v>0</v>
      </c>
      <c r="E3" s="255">
        <v>1</v>
      </c>
      <c r="F3" s="256" t="str">
        <f>Badges!C7</f>
        <v>Expore the power of photography</v>
      </c>
      <c r="G3" s="257"/>
      <c r="I3" s="255"/>
      <c r="J3" s="256" t="str">
        <f>Badges!C62</f>
        <v>Track your issue</v>
      </c>
      <c r="K3" s="258" t="str">
        <f>IF(Badges!M62="A","A"," ")</f>
        <v xml:space="preserve"> </v>
      </c>
      <c r="M3" s="255"/>
      <c r="N3" s="256" t="str">
        <f>Badges!C131</f>
        <v>Explore an issue affecting girls and</v>
      </c>
      <c r="O3" s="258" t="str">
        <f>IF(Badges!M131="A","A"," ")</f>
        <v xml:space="preserve"> </v>
      </c>
      <c r="Q3" s="489" t="str">
        <f>'Age-Level'!B9</f>
        <v>Ambassador Community Service bar</v>
      </c>
      <c r="R3" s="490"/>
      <c r="S3" s="259" t="str">
        <f>IF('Age-Level'!M9="C","C",IF('Age-Level'!M9="P","P",""))</f>
        <v/>
      </c>
      <c r="T3" s="247"/>
      <c r="U3" s="247"/>
    </row>
    <row r="4" spans="1:21" x14ac:dyDescent="0.2">
      <c r="A4" s="518" t="str">
        <f>Summary!A3</f>
        <v>Legacy</v>
      </c>
      <c r="B4" s="518"/>
      <c r="C4" s="518"/>
      <c r="E4" s="255"/>
      <c r="F4" s="256" t="str">
        <f>Badges!C8</f>
        <v>Go to a photography exhibit</v>
      </c>
      <c r="G4" s="258" t="str">
        <f>IF(Badges!M8="A","A"," ")</f>
        <v xml:space="preserve"> </v>
      </c>
      <c r="I4" s="255"/>
      <c r="J4" s="256" t="str">
        <f>Badges!C63</f>
        <v>Talk to an interest gorup that promotes</v>
      </c>
      <c r="K4" s="258" t="str">
        <f>IF(Badges!M63="A","A"," ")</f>
        <v xml:space="preserve"> </v>
      </c>
      <c r="M4" s="255"/>
      <c r="N4" s="256" t="str">
        <f>Badges!C132</f>
        <v>Organize an event on women and STEM</v>
      </c>
      <c r="O4" s="258" t="str">
        <f>IF(Badges!M132="A","A"," ")</f>
        <v xml:space="preserve"> </v>
      </c>
      <c r="Q4" s="489" t="str">
        <f>'Age-Level'!B12</f>
        <v>Ambassador Service to Girl Scouting bar</v>
      </c>
      <c r="R4" s="490"/>
      <c r="S4" s="259" t="str">
        <f>IF('Age-Level'!M10="C","C",IF('Age-Level'!M10="P","P",""))</f>
        <v/>
      </c>
      <c r="T4" s="247"/>
      <c r="U4" s="247"/>
    </row>
    <row r="5" spans="1:21" ht="12.75" customHeight="1" x14ac:dyDescent="0.2">
      <c r="A5" s="519" t="str">
        <f>Summary!A4</f>
        <v>Photography</v>
      </c>
      <c r="B5" s="520"/>
      <c r="C5" s="260" t="str">
        <f>IF(Badges!M28="C","C",IF(Badges!M28="P","P",""))</f>
        <v/>
      </c>
      <c r="E5" s="255"/>
      <c r="F5" s="256" t="str">
        <f>Badges!C9</f>
        <v>Create a photography timeline.</v>
      </c>
      <c r="G5" s="258" t="str">
        <f>IF(Badges!M9="A","A"," ")</f>
        <v xml:space="preserve"> </v>
      </c>
      <c r="I5" s="255"/>
      <c r="J5" s="256" t="str">
        <f>Badges!C64</f>
        <v>Compare three different states' positions</v>
      </c>
      <c r="K5" s="258" t="str">
        <f>IF(Badges!M64="A","A"," ")</f>
        <v xml:space="preserve"> </v>
      </c>
      <c r="M5" s="255"/>
      <c r="N5" s="256" t="str">
        <f>Badges!C133</f>
        <v>Interview a global citizen</v>
      </c>
      <c r="O5" s="258" t="str">
        <f>IF(Badges!M133="A","A"," ")</f>
        <v xml:space="preserve"> </v>
      </c>
      <c r="Q5" s="489" t="str">
        <f>'Age-Level'!B15</f>
        <v>Ambassador Volunteer in Training</v>
      </c>
      <c r="R5" s="490"/>
      <c r="S5" s="259" t="str">
        <f>IF('Age-Level'!M19="C","C",IF('Age-Level'!M19="P","P",""))</f>
        <v/>
      </c>
      <c r="T5" s="247"/>
      <c r="U5" s="247"/>
    </row>
    <row r="6" spans="1:21" ht="12.75" customHeight="1" x14ac:dyDescent="0.2">
      <c r="A6" s="508" t="str">
        <f>Summary!A5</f>
        <v>Coaching</v>
      </c>
      <c r="B6" s="509"/>
      <c r="C6" s="260" t="str">
        <f>IF(Badges!M51="C","C",IF(Badges!M51="P","P",""))</f>
        <v/>
      </c>
      <c r="E6" s="255"/>
      <c r="F6" s="256" t="str">
        <f>Badges!C10</f>
        <v>Make sticky-note comics</v>
      </c>
      <c r="G6" s="258" t="str">
        <f>IF(Badges!M10="A","A"," ")</f>
        <v xml:space="preserve"> </v>
      </c>
      <c r="I6" s="255">
        <v>4</v>
      </c>
      <c r="J6" s="256" t="str">
        <f>Badges!C65</f>
        <v>Explore local or community policy</v>
      </c>
      <c r="K6" s="257"/>
      <c r="M6" s="255">
        <v>4</v>
      </c>
      <c r="N6" s="256" t="str">
        <f>Badges!C134</f>
        <v>Leave your wolrd better than you found it</v>
      </c>
      <c r="O6" s="257"/>
      <c r="Q6" s="489" t="str">
        <f>'Age-Level'!B20</f>
        <v>Journey Summit Pin</v>
      </c>
      <c r="R6" s="490"/>
      <c r="S6" s="259" t="str">
        <f>IF('Age-Level'!M21="C","C",IF('Age-Level'!M21="P","P",""))</f>
        <v/>
      </c>
      <c r="T6" s="247"/>
      <c r="U6" s="247"/>
    </row>
    <row r="7" spans="1:21" x14ac:dyDescent="0.2">
      <c r="A7" s="508" t="str">
        <f>Summary!A6</f>
        <v>Public Policy</v>
      </c>
      <c r="B7" s="509"/>
      <c r="C7" s="260" t="str">
        <f>IF(Badges!M74="C","C",IF(Badges!M74="P","P",""))</f>
        <v/>
      </c>
      <c r="E7" s="255">
        <v>2</v>
      </c>
      <c r="F7" s="256" t="str">
        <f>Badges!C11</f>
        <v>Focus on composition</v>
      </c>
      <c r="G7" s="257"/>
      <c r="I7" s="255"/>
      <c r="J7" s="256" t="str">
        <f>Badges!C66</f>
        <v>Attend a meeting</v>
      </c>
      <c r="K7" s="258" t="str">
        <f>IF(Badges!M66="A","A"," ")</f>
        <v xml:space="preserve"> </v>
      </c>
      <c r="M7" s="255"/>
      <c r="N7" s="256" t="str">
        <f>Badges!C135</f>
        <v xml:space="preserve">Find ideas to use your leaderhship </v>
      </c>
      <c r="O7" s="258" t="str">
        <f>IF(Badges!M135="A","A"," ")</f>
        <v xml:space="preserve"> </v>
      </c>
      <c r="Q7" s="489" t="str">
        <f>'Age-Level'!C23</f>
        <v>Cookie Rally (Year 1)</v>
      </c>
      <c r="R7" s="490"/>
      <c r="S7" s="265" t="str">
        <f>IF('Age-Level'!M23="A","A"," ")</f>
        <v xml:space="preserve"> </v>
      </c>
    </row>
    <row r="8" spans="1:21" x14ac:dyDescent="0.2">
      <c r="A8" s="508" t="str">
        <f>Summary!A7</f>
        <v>Dinner Party</v>
      </c>
      <c r="B8" s="509"/>
      <c r="C8" s="260" t="str">
        <f>IF(Badges!M97="C","C",IF(Badges!M97="P","P",""))</f>
        <v/>
      </c>
      <c r="E8" s="255"/>
      <c r="F8" s="256" t="str">
        <f>Badges!C12</f>
        <v>Capture a day in the life</v>
      </c>
      <c r="G8" s="258" t="str">
        <f>IF(Badges!M12="A","A"," ")</f>
        <v xml:space="preserve"> </v>
      </c>
      <c r="I8" s="255"/>
      <c r="J8" s="256" t="str">
        <f>Badges!C67</f>
        <v>Compare different local positions</v>
      </c>
      <c r="K8" s="258" t="str">
        <f>IF(Badges!M67="A","A"," ")</f>
        <v xml:space="preserve"> </v>
      </c>
      <c r="M8" s="255"/>
      <c r="N8" s="256" t="str">
        <f>Badges!C136</f>
        <v>Gather ideas to work for a healthy</v>
      </c>
      <c r="O8" s="258" t="str">
        <f>IF(Badges!M136="A","A"," ")</f>
        <v xml:space="preserve"> </v>
      </c>
      <c r="Q8" s="489" t="str">
        <f>'Age-Level'!C24</f>
        <v>Cookie Sales (Year 1)</v>
      </c>
      <c r="R8" s="490"/>
      <c r="S8" s="265" t="str">
        <f>IF('Age-Level'!M24="A","A"," ")</f>
        <v xml:space="preserve"> </v>
      </c>
    </row>
    <row r="9" spans="1:21" x14ac:dyDescent="0.2">
      <c r="A9" s="508" t="str">
        <f>Summary!A8</f>
        <v>Ambassador First Aid</v>
      </c>
      <c r="B9" s="509"/>
      <c r="C9" s="260" t="str">
        <f>IF(Badges!M120="C","C",IF(Badges!M120="P","P",""))</f>
        <v/>
      </c>
      <c r="E9" s="255"/>
      <c r="F9" s="256" t="str">
        <f>Badges!C13</f>
        <v>Photograph weather patterns</v>
      </c>
      <c r="G9" s="258" t="str">
        <f>IF(Badges!M13="A","A"," ")</f>
        <v xml:space="preserve"> </v>
      </c>
      <c r="I9" s="255"/>
      <c r="J9" s="256" t="str">
        <f>Badges!C68</f>
        <v>Visit your local legislator's office</v>
      </c>
      <c r="K9" s="258" t="str">
        <f>IF(Badges!M68="A","A"," ")</f>
        <v xml:space="preserve"> </v>
      </c>
      <c r="M9" s="255"/>
      <c r="N9" s="256" t="str">
        <f>Badges!C137</f>
        <v>Brainstorm idea for social change</v>
      </c>
      <c r="O9" s="258" t="str">
        <f>IF(Badges!M137="A","A"," ")</f>
        <v xml:space="preserve"> </v>
      </c>
      <c r="Q9" s="489" t="str">
        <f>'Age-Level'!C25</f>
        <v>Cookie Pin (Year 1)</v>
      </c>
      <c r="R9" s="490"/>
      <c r="S9" s="265" t="str">
        <f>IF('Age-Level'!M25="A","A"," ")</f>
        <v xml:space="preserve"> </v>
      </c>
    </row>
    <row r="10" spans="1:21" x14ac:dyDescent="0.2">
      <c r="A10" s="508" t="str">
        <f>Summary!A9</f>
        <v>Ambassador Girl Scout Way</v>
      </c>
      <c r="B10" s="509"/>
      <c r="C10" s="261" t="str">
        <f>IF(Badges!M143="C","C",IF(Badges!M143="P","P",""))</f>
        <v/>
      </c>
      <c r="E10" s="255"/>
      <c r="F10" s="256" t="str">
        <f>Badges!C14</f>
        <v>Take 5 photos form a different</v>
      </c>
      <c r="G10" s="258" t="str">
        <f>IF(Badges!M14="A","A"," ")</f>
        <v xml:space="preserve"> </v>
      </c>
      <c r="I10" s="255">
        <v>5</v>
      </c>
      <c r="J10" s="256" t="str">
        <f>Badges!C69</f>
        <v>See public policy creation in action</v>
      </c>
      <c r="K10" s="257"/>
      <c r="M10" s="255">
        <v>5</v>
      </c>
      <c r="N10" s="256" t="str">
        <f>Badges!C138</f>
        <v>Enjoy Girl Scout traditions!</v>
      </c>
      <c r="O10" s="257"/>
      <c r="Q10" s="489" t="str">
        <f>'Age-Level'!C26</f>
        <v>Cookie Rally (Year 2)</v>
      </c>
      <c r="R10" s="490"/>
      <c r="S10" s="265" t="str">
        <f>IF('Age-Level'!M26="A","A"," ")</f>
        <v xml:space="preserve"> </v>
      </c>
    </row>
    <row r="11" spans="1:21" x14ac:dyDescent="0.2">
      <c r="A11" s="527" t="str">
        <f>Summary!A10</f>
        <v>Water</v>
      </c>
      <c r="B11" s="509"/>
      <c r="C11" s="260" t="str">
        <f>IF(Badges!M166="C","C",IF(Badges!M166="P","P",""))</f>
        <v/>
      </c>
      <c r="E11" s="255">
        <v>3</v>
      </c>
      <c r="F11" s="256" t="str">
        <f>Badges!C15</f>
        <v>Focus on light</v>
      </c>
      <c r="G11" s="257"/>
      <c r="I11" s="255"/>
      <c r="J11" s="256" t="str">
        <f>Badges!C70</f>
        <v>Shadow a policy-maker</v>
      </c>
      <c r="K11" s="258" t="str">
        <f>IF(Badges!M70="A","A"," ")</f>
        <v xml:space="preserve"> </v>
      </c>
      <c r="M11" s="255"/>
      <c r="N11" s="256" t="str">
        <f>Badges!C139</f>
        <v>Pass down a tradition</v>
      </c>
      <c r="O11" s="258" t="str">
        <f>IF(Badges!M139="A","A"," ")</f>
        <v xml:space="preserve"> </v>
      </c>
      <c r="Q11" s="489" t="str">
        <f>'Age-Level'!C27</f>
        <v>Cookie Sales (Year 2)</v>
      </c>
      <c r="R11" s="490"/>
      <c r="S11" s="265" t="str">
        <f>IF('Age-Level'!M27="A","A"," ")</f>
        <v xml:space="preserve"> </v>
      </c>
    </row>
    <row r="12" spans="1:21" x14ac:dyDescent="0.2">
      <c r="A12" s="525"/>
      <c r="B12" s="525"/>
      <c r="C12" s="351"/>
      <c r="E12" s="255"/>
      <c r="F12" s="256" t="str">
        <f>Badges!C16</f>
        <v>Invite friends to a shoot day</v>
      </c>
      <c r="G12" s="258" t="str">
        <f>IF(Badges!M16="A","A"," ")</f>
        <v xml:space="preserve"> </v>
      </c>
      <c r="I12" s="255"/>
      <c r="J12" s="256" t="str">
        <f>Badges!C71</f>
        <v>Volunteer at an office</v>
      </c>
      <c r="K12" s="258" t="str">
        <f>IF(Badges!M71="A","A"," ")</f>
        <v xml:space="preserve"> </v>
      </c>
      <c r="M12" s="255"/>
      <c r="N12" s="256" t="str">
        <f>Badges!C140</f>
        <v>Start a Girl Scout tradition of your own</v>
      </c>
      <c r="O12" s="258" t="str">
        <f>IF(Badges!M140="A","A"," ")</f>
        <v xml:space="preserve"> </v>
      </c>
      <c r="Q12" s="489" t="str">
        <f>'Age-Level'!C28</f>
        <v>Cookie Pin (Year 2)</v>
      </c>
      <c r="R12" s="490"/>
      <c r="S12" s="265" t="str">
        <f>IF('Age-Level'!M28="A","A"," ")</f>
        <v xml:space="preserve"> </v>
      </c>
    </row>
    <row r="13" spans="1:21" x14ac:dyDescent="0.2">
      <c r="A13" s="518" t="str">
        <f>Summary!A3</f>
        <v>Legacy</v>
      </c>
      <c r="B13" s="518"/>
      <c r="C13" s="518"/>
      <c r="E13" s="255"/>
      <c r="F13" s="256" t="str">
        <f>Badges!C17</f>
        <v>Capture the same person or object</v>
      </c>
      <c r="G13" s="258" t="str">
        <f>IF(Badges!M17="A","A"," ")</f>
        <v xml:space="preserve"> </v>
      </c>
      <c r="I13" s="255"/>
      <c r="J13" s="256" t="str">
        <f>Badges!C72</f>
        <v>Interview a policy-maker</v>
      </c>
      <c r="K13" s="258" t="str">
        <f>IF(Badges!M72="A","A"," ")</f>
        <v xml:space="preserve"> </v>
      </c>
      <c r="M13" s="255"/>
      <c r="N13" s="256" t="str">
        <f>Badges!C141</f>
        <v>Share the Girl Scout way by example</v>
      </c>
      <c r="O13" s="258" t="str">
        <f>IF(Badges!M141="A","A"," ")</f>
        <v xml:space="preserve"> </v>
      </c>
      <c r="Q13" s="489" t="str">
        <f>'Age-Level'!C30</f>
        <v>Fall Sales (Year 1)</v>
      </c>
      <c r="R13" s="490"/>
      <c r="S13" s="260" t="str">
        <f>IF('Age-Level'!M30="A","A","")</f>
        <v/>
      </c>
    </row>
    <row r="14" spans="1:21" x14ac:dyDescent="0.2">
      <c r="A14" s="519" t="str">
        <f>Summary!A4</f>
        <v>Photography</v>
      </c>
      <c r="B14" s="520"/>
      <c r="C14" s="259" t="str">
        <f>IF(Badges!M28="C","C",IF(Badges!M28="P","P",""))</f>
        <v/>
      </c>
      <c r="E14" s="255"/>
      <c r="F14" s="256" t="str">
        <f>Badges!C18</f>
        <v>Grow your image</v>
      </c>
      <c r="G14" s="258" t="str">
        <f>IF(Badges!M18="A","A"," ")</f>
        <v xml:space="preserve"> </v>
      </c>
      <c r="I14" s="354" t="str">
        <f>Badges!B75</f>
        <v>Dinner Party</v>
      </c>
      <c r="J14" s="355"/>
      <c r="K14" s="355"/>
      <c r="M14" s="354" t="str">
        <f>Badges!B144</f>
        <v>Water</v>
      </c>
      <c r="N14" s="355"/>
      <c r="O14" s="355"/>
      <c r="Q14" s="489" t="str">
        <f>'Age-Level'!C31</f>
        <v>Fall Sales (Year 2)</v>
      </c>
      <c r="R14" s="490"/>
      <c r="S14" s="260" t="str">
        <f>IF('Age-Level'!M31="A","A","")</f>
        <v/>
      </c>
    </row>
    <row r="15" spans="1:21" x14ac:dyDescent="0.2">
      <c r="A15" s="508" t="str">
        <f>Summary!A5</f>
        <v>Coaching</v>
      </c>
      <c r="B15" s="509"/>
      <c r="C15" s="260" t="str">
        <f>IF(Badges!M51="C","C",IF(Badges!M51="P","P",""))</f>
        <v/>
      </c>
      <c r="E15" s="255">
        <v>4</v>
      </c>
      <c r="F15" s="256" t="str">
        <f>Badges!C19</f>
        <v>Focus on motion</v>
      </c>
      <c r="G15" s="257"/>
      <c r="I15" s="255">
        <v>1</v>
      </c>
      <c r="J15" s="256" t="str">
        <f>Badges!C76</f>
        <v>Create your menu</v>
      </c>
      <c r="K15" s="257"/>
      <c r="M15" s="255">
        <v>1</v>
      </c>
      <c r="N15" s="256" t="str">
        <f>Badges!C145</f>
        <v>Have fun reflecting on your relationship with water</v>
      </c>
      <c r="O15" s="257"/>
      <c r="Q15" s="489" t="str">
        <f>'Age-Level'!C33</f>
        <v>Thinking Day (Year 1)</v>
      </c>
      <c r="R15" s="490"/>
      <c r="S15" s="260" t="str">
        <f>IF('Age-Level'!M33="A","A","")</f>
        <v/>
      </c>
    </row>
    <row r="16" spans="1:21" x14ac:dyDescent="0.2">
      <c r="A16" s="508" t="str">
        <f>Summary!A6</f>
        <v>Public Policy</v>
      </c>
      <c r="B16" s="509"/>
      <c r="C16" s="260" t="str">
        <f>IF(Badges!M74="C","C",IF(Badges!M74="P","P",""))</f>
        <v/>
      </c>
      <c r="E16" s="255"/>
      <c r="F16" s="256" t="str">
        <f>Badges!C20</f>
        <v xml:space="preserve">Take photos of a group </v>
      </c>
      <c r="G16" s="258" t="str">
        <f>IF(Badges!M20="A","A"," ")</f>
        <v xml:space="preserve"> </v>
      </c>
      <c r="I16" s="255"/>
      <c r="J16" s="256" t="str">
        <f>Badges!C77</f>
        <v>Interview a caterer, event planner, chef</v>
      </c>
      <c r="K16" s="258" t="str">
        <f>IF(Badges!M77="A","A"," ")</f>
        <v xml:space="preserve"> </v>
      </c>
      <c r="M16" s="255"/>
      <c r="N16" s="256" t="str">
        <f>Badges!C146</f>
        <v>Visit water in its natural state</v>
      </c>
      <c r="O16" s="258" t="str">
        <f>IF(Badges!M146="A","A"," ")</f>
        <v xml:space="preserve"> </v>
      </c>
      <c r="Q16" s="489" t="str">
        <f>'Age-Level'!C34</f>
        <v>Thinking Day (Year 2)</v>
      </c>
      <c r="R16" s="490"/>
      <c r="S16" s="260" t="str">
        <f>IF('Age-Level'!M34="A","A","")</f>
        <v/>
      </c>
    </row>
    <row r="17" spans="1:19" x14ac:dyDescent="0.2">
      <c r="A17" s="508" t="str">
        <f>Summary!A7</f>
        <v>Dinner Party</v>
      </c>
      <c r="B17" s="509"/>
      <c r="C17" s="260" t="str">
        <f>IF(Badges!M97="C","C",IF(Badges!M97="P","P",""))</f>
        <v/>
      </c>
      <c r="E17" s="255"/>
      <c r="F17" s="256" t="str">
        <f>Badges!C21</f>
        <v>Take photos of faces in motion</v>
      </c>
      <c r="G17" s="258" t="str">
        <f>IF(Badges!M21="A","A"," ")</f>
        <v xml:space="preserve"> </v>
      </c>
      <c r="I17" s="255"/>
      <c r="J17" s="256" t="str">
        <f>Badges!C78</f>
        <v>Collect recipes from cooking shows</v>
      </c>
      <c r="K17" s="258" t="str">
        <f>IF(Badges!M78="A","A"," ")</f>
        <v xml:space="preserve"> </v>
      </c>
      <c r="M17" s="255"/>
      <c r="N17" s="256" t="str">
        <f>Badges!C147</f>
        <v>Try a new water skill</v>
      </c>
      <c r="O17" s="258" t="str">
        <f>IF(Badges!M147="A","A"," ")</f>
        <v xml:space="preserve"> </v>
      </c>
      <c r="Q17" s="489" t="str">
        <f>'Age-Level'!C36</f>
        <v>Global Action Award</v>
      </c>
      <c r="R17" s="490"/>
      <c r="S17" s="260" t="str">
        <f>IF('Age-Level'!M36="A","A","")</f>
        <v/>
      </c>
    </row>
    <row r="18" spans="1:19" x14ac:dyDescent="0.2">
      <c r="A18" s="508" t="str">
        <f>Summary!A8</f>
        <v>Ambassador First Aid</v>
      </c>
      <c r="B18" s="509"/>
      <c r="C18" s="260" t="str">
        <f>IF(Badges!M120="C","C",IF(Badges!M120="P","P",""))</f>
        <v/>
      </c>
      <c r="E18" s="255"/>
      <c r="F18" s="256" t="str">
        <f>Badges!C22</f>
        <v>Take photos of objects in motion</v>
      </c>
      <c r="G18" s="258" t="str">
        <f>IF(Badges!M22="A","A"," ")</f>
        <v xml:space="preserve"> </v>
      </c>
      <c r="I18" s="255"/>
      <c r="J18" s="256" t="str">
        <f>Badges!C79</f>
        <v>Build a men around your favorite</v>
      </c>
      <c r="K18" s="258" t="str">
        <f>IF(Badges!M79="A","A"," ")</f>
        <v xml:space="preserve"> </v>
      </c>
      <c r="M18" s="255"/>
      <c r="N18" s="256" t="str">
        <f>Badges!C148</f>
        <v>Enjoy a water activity you already know</v>
      </c>
      <c r="O18" s="258" t="str">
        <f>IF(Badges!M148="A","A"," ")</f>
        <v xml:space="preserve"> </v>
      </c>
      <c r="Q18" s="489" t="str">
        <f>'Age-Level'!C38</f>
        <v>International Friendship Recognition</v>
      </c>
      <c r="R18" s="490"/>
      <c r="S18" s="260" t="str">
        <f>IF('Age-Level'!M38="A","A","")</f>
        <v/>
      </c>
    </row>
    <row r="19" spans="1:19" x14ac:dyDescent="0.2">
      <c r="A19" s="508" t="str">
        <f>Summary!A9</f>
        <v>Ambassador Girl Scout Way</v>
      </c>
      <c r="B19" s="509"/>
      <c r="C19" s="260" t="str">
        <f>IF(Badges!M143="C","C",IF(Badges!M143="P","P",""))</f>
        <v/>
      </c>
      <c r="E19" s="255">
        <v>5</v>
      </c>
      <c r="F19" s="256" t="str">
        <f>Badges!C23</f>
        <v>Tell a story with photography</v>
      </c>
      <c r="G19" s="257"/>
      <c r="I19" s="255">
        <v>2</v>
      </c>
      <c r="J19" s="256" t="str">
        <f>Badges!C80</f>
        <v>Make a budget and shopping list</v>
      </c>
      <c r="K19" s="257"/>
      <c r="M19" s="255">
        <v>2</v>
      </c>
      <c r="N19" s="256" t="str">
        <f>Badges!C149</f>
        <v>Celebrate water art-and create your own</v>
      </c>
      <c r="O19" s="257"/>
      <c r="Q19" s="489" t="str">
        <f>'Age-Level'!C40</f>
        <v>Investiture</v>
      </c>
      <c r="R19" s="490"/>
      <c r="S19" s="260" t="str">
        <f>IF('Age-Level'!M40="A","A","")</f>
        <v/>
      </c>
    </row>
    <row r="20" spans="1:19" x14ac:dyDescent="0.2">
      <c r="A20" s="525" t="str">
        <f>Summary!A10</f>
        <v>Water</v>
      </c>
      <c r="B20" s="526"/>
      <c r="C20" s="261" t="str">
        <f>IF(Badges!M166="C","C",IF(Badges!M166="P","P",""))</f>
        <v/>
      </c>
      <c r="E20" s="255"/>
      <c r="F20" s="256" t="str">
        <f>Badges!C24</f>
        <v>Stage a photo exhibit</v>
      </c>
      <c r="G20" s="258" t="str">
        <f>IF(Badges!M24="A","A"," ")</f>
        <v xml:space="preserve"> </v>
      </c>
      <c r="I20" s="255"/>
      <c r="J20" s="256" t="str">
        <f>Badges!C81</f>
        <v>Camparison shop</v>
      </c>
      <c r="K20" s="258" t="str">
        <f>IF(Badges!M81="A","A"," ")</f>
        <v xml:space="preserve"> </v>
      </c>
      <c r="M20" s="255"/>
      <c r="N20" s="256" t="str">
        <f>Badges!C150</f>
        <v>Delve into water literature</v>
      </c>
      <c r="O20" s="258" t="str">
        <f>IF(Badges!M150="A","A"," ")</f>
        <v xml:space="preserve"> </v>
      </c>
      <c r="Q20" s="489" t="str">
        <f>'Age-Level'!C41</f>
        <v>Rededication (1st year)</v>
      </c>
      <c r="R20" s="490"/>
      <c r="S20" s="270" t="str">
        <f>IF('Age-Level'!M41="C","C","")</f>
        <v/>
      </c>
    </row>
    <row r="21" spans="1:19" x14ac:dyDescent="0.2">
      <c r="A21" s="518" t="str">
        <f>Summary!A11</f>
        <v>Financial Literacy</v>
      </c>
      <c r="B21" s="518"/>
      <c r="C21" s="518"/>
      <c r="E21" s="255"/>
      <c r="F21" s="256" t="str">
        <f>Badges!C25</f>
        <v>Make a digital slide show</v>
      </c>
      <c r="G21" s="258" t="str">
        <f>IF(Badges!M25="A","A"," ")</f>
        <v xml:space="preserve"> </v>
      </c>
      <c r="I21" s="255"/>
      <c r="J21" s="256" t="str">
        <f>Badges!C82</f>
        <v>Consult with a professional chef</v>
      </c>
      <c r="K21" s="258" t="str">
        <f>IF(Badges!M82="A","A"," ")</f>
        <v xml:space="preserve"> </v>
      </c>
      <c r="M21" s="255"/>
      <c r="N21" s="256" t="str">
        <f>Badges!C151</f>
        <v xml:space="preserve">Enjoy an exhibit or event that features </v>
      </c>
      <c r="O21" s="258" t="str">
        <f>IF(Badges!M151="A","A"," ")</f>
        <v xml:space="preserve"> </v>
      </c>
      <c r="Q21" s="489" t="str">
        <f>'Age-Level'!C42</f>
        <v>Rededication (2nd year)</v>
      </c>
      <c r="R21" s="490"/>
      <c r="S21" s="270" t="str">
        <f>IF('Age-Level'!M42="C","C","")</f>
        <v/>
      </c>
    </row>
    <row r="22" spans="1:19" x14ac:dyDescent="0.2">
      <c r="A22" s="519" t="str">
        <f>Summary!A12</f>
        <v>On My Own</v>
      </c>
      <c r="B22" s="520"/>
      <c r="C22" s="259" t="str">
        <f>IF(Badges!M190="C","C",IF(Badges!M190="P","P",""))</f>
        <v/>
      </c>
      <c r="E22" s="255"/>
      <c r="F22" s="256" t="str">
        <f>Badges!C26</f>
        <v>Create a photo album or scrapbook</v>
      </c>
      <c r="G22" s="258" t="str">
        <f>IF(Badges!M26="A","A"," ")</f>
        <v xml:space="preserve"> </v>
      </c>
      <c r="I22" s="255"/>
      <c r="J22" s="256" t="str">
        <f>Badges!C83</f>
        <v>Learn about alternative ways to shop</v>
      </c>
      <c r="K22" s="258" t="str">
        <f>IF(Badges!M83="A","A"," ")</f>
        <v xml:space="preserve"> </v>
      </c>
      <c r="M22" s="255"/>
      <c r="N22" s="256" t="str">
        <f>Badges!C152</f>
        <v>Create your own water composition</v>
      </c>
      <c r="O22" s="258" t="str">
        <f>IF(Badges!M152="A","A"," ")</f>
        <v xml:space="preserve"> </v>
      </c>
      <c r="Q22" s="357" t="str">
        <f>'Age-Level'!B43</f>
        <v>My Promise, My Faith (Year 1)</v>
      </c>
      <c r="R22" s="358"/>
      <c r="S22" s="270"/>
    </row>
    <row r="23" spans="1:19" x14ac:dyDescent="0.2">
      <c r="A23" s="508" t="str">
        <f>Summary!A13</f>
        <v>Good Credit</v>
      </c>
      <c r="B23" s="509"/>
      <c r="C23" s="259" t="str">
        <f>IF(Badges!M213="C","C",IF(Badges!M213="P","P",""))</f>
        <v/>
      </c>
      <c r="E23" s="510" t="str">
        <f>Badges!B29</f>
        <v>Coaching</v>
      </c>
      <c r="F23" s="510"/>
      <c r="G23" s="510"/>
      <c r="I23" s="255">
        <v>3</v>
      </c>
      <c r="J23" s="256" t="str">
        <f>Badges!C84</f>
        <v>Practice timing your courses</v>
      </c>
      <c r="K23" s="257"/>
      <c r="M23" s="255">
        <v>3</v>
      </c>
      <c r="N23" s="256" t="str">
        <f>Badges!C153</f>
        <v>Find out about water issues</v>
      </c>
      <c r="O23" s="257"/>
      <c r="Q23" s="276">
        <v>1</v>
      </c>
      <c r="R23" s="359" t="str">
        <f>'Age-Level'!C44</f>
        <v>Choose one line from the Law</v>
      </c>
      <c r="S23" s="270" t="str">
        <f>IF('Age-Level'!M44="A","A","")</f>
        <v/>
      </c>
    </row>
    <row r="24" spans="1:19" x14ac:dyDescent="0.2">
      <c r="A24" s="505" t="str">
        <f>Summary!A14</f>
        <v>Cookie Business</v>
      </c>
      <c r="B24" s="506"/>
      <c r="C24" s="507"/>
      <c r="D24" s="251"/>
      <c r="E24" s="255">
        <v>1</v>
      </c>
      <c r="F24" s="256" t="str">
        <f>Badges!C30</f>
        <v>Begin to outline your coaching strategy</v>
      </c>
      <c r="G24" s="257"/>
      <c r="I24" s="255"/>
      <c r="J24" s="256" t="str">
        <f>Badges!C85</f>
        <v>Get tips fromo food professionals</v>
      </c>
      <c r="K24" s="258" t="str">
        <f>IF(Badges!M85="A","A"," ")</f>
        <v xml:space="preserve"> </v>
      </c>
      <c r="M24" s="255"/>
      <c r="N24" s="256" t="str">
        <f>Badges!C154</f>
        <v>Visit a water facility and explore its</v>
      </c>
      <c r="O24" s="258" t="str">
        <f>IF(Badges!M154="A","A"," ")</f>
        <v xml:space="preserve"> </v>
      </c>
      <c r="Q24" s="275">
        <v>2</v>
      </c>
      <c r="R24" s="359" t="str">
        <f>'Age-Level'!C45</f>
        <v>Find a woman in your community</v>
      </c>
      <c r="S24" s="270" t="str">
        <f>IF('Age-Level'!M45="A","A","")</f>
        <v/>
      </c>
    </row>
    <row r="25" spans="1:19" x14ac:dyDescent="0.2">
      <c r="A25" s="508" t="str">
        <f>Summary!A15</f>
        <v>Research and Development</v>
      </c>
      <c r="B25" s="509"/>
      <c r="C25" s="260" t="str">
        <f>IF(Badges!M227="C","C",IF(Badges!M227="P","P",""))</f>
        <v/>
      </c>
      <c r="E25" s="255"/>
      <c r="F25" s="256" t="str">
        <f>Badges!C31</f>
        <v>Talk to a great coach</v>
      </c>
      <c r="G25" s="258" t="str">
        <f>IF(Badges!M31="A","A"," ")</f>
        <v xml:space="preserve"> </v>
      </c>
      <c r="I25" s="255"/>
      <c r="J25" s="256" t="str">
        <f>Badges!C86</f>
        <v>Make a menu timeline</v>
      </c>
      <c r="K25" s="258" t="str">
        <f>IF(Badges!M86="A","A"," ")</f>
        <v xml:space="preserve"> </v>
      </c>
      <c r="M25" s="255"/>
      <c r="N25" s="256" t="str">
        <f>Badges!C155</f>
        <v>Investigate endangered marine life</v>
      </c>
      <c r="O25" s="258" t="str">
        <f>IF(Badges!M155="A","A"," ")</f>
        <v xml:space="preserve"> </v>
      </c>
      <c r="Q25" s="275">
        <v>3</v>
      </c>
      <c r="R25" s="359" t="str">
        <f>'Age-Level'!C46</f>
        <v>Gather three inspirational quotes</v>
      </c>
      <c r="S25" s="270" t="str">
        <f>IF('Age-Level'!M46="A","A","")</f>
        <v/>
      </c>
    </row>
    <row r="26" spans="1:19" x14ac:dyDescent="0.2">
      <c r="A26" s="508" t="str">
        <f>Summary!A16</f>
        <v>P &amp; L</v>
      </c>
      <c r="B26" s="509"/>
      <c r="C26" s="260" t="str">
        <f>IF(Badges!M240="C","C",IF(Badges!M240="P","P",""))</f>
        <v/>
      </c>
      <c r="E26" s="255"/>
      <c r="F26" s="256" t="str">
        <f>Badges!C32</f>
        <v>Watch three sports documentaries</v>
      </c>
      <c r="G26" s="258" t="str">
        <f>IF(Badges!M32="A","A"," ")</f>
        <v xml:space="preserve"> </v>
      </c>
      <c r="I26" s="255"/>
      <c r="J26" s="256" t="str">
        <f>Badges!C87</f>
        <v>Prepare a test meal for family or friends</v>
      </c>
      <c r="K26" s="258" t="str">
        <f>IF(Badges!M87="A","A"," ")</f>
        <v xml:space="preserve"> </v>
      </c>
      <c r="M26" s="255"/>
      <c r="N26" s="256" t="str">
        <f>Badges!C156</f>
        <v>Investigate water as a hazard</v>
      </c>
      <c r="O26" s="258" t="str">
        <f>IF(Badges!M156="A","A"," ")</f>
        <v xml:space="preserve"> </v>
      </c>
      <c r="Q26" s="275">
        <v>4</v>
      </c>
      <c r="R26" s="359" t="str">
        <f>'Age-Level'!C47</f>
        <v>Make something to remind you</v>
      </c>
      <c r="S26" s="270" t="str">
        <f>IF('Age-Level'!M47="A","A","")</f>
        <v/>
      </c>
    </row>
    <row r="27" spans="1:19" x14ac:dyDescent="0.2">
      <c r="A27" s="361"/>
      <c r="B27" s="361"/>
      <c r="C27" s="274"/>
      <c r="E27" s="255"/>
      <c r="F27" s="256" t="str">
        <f>Badges!C33</f>
        <v>Attend a coaching clinic or seminar</v>
      </c>
      <c r="G27" s="258" t="str">
        <f>IF(Badges!M33="A","A"," ")</f>
        <v xml:space="preserve"> </v>
      </c>
      <c r="I27" s="255">
        <v>4</v>
      </c>
      <c r="J27" s="256" t="str">
        <f>Badges!C88</f>
        <v>Explore imaginative ways to present food</v>
      </c>
      <c r="K27" s="257"/>
      <c r="M27" s="255">
        <v>4</v>
      </c>
      <c r="N27" s="256" t="str">
        <f>Badges!C157</f>
        <v>Explore water solutions</v>
      </c>
      <c r="O27" s="257"/>
      <c r="Q27" s="275">
        <v>5</v>
      </c>
      <c r="R27" s="359" t="str">
        <f>'Age-Level'!C48</f>
        <v xml:space="preserve">Make a commitment to live what </v>
      </c>
      <c r="S27" s="270" t="str">
        <f>IF('Age-Level'!M48="A","A","")</f>
        <v/>
      </c>
    </row>
    <row r="28" spans="1:19" x14ac:dyDescent="0.2">
      <c r="A28" s="502" t="s">
        <v>89</v>
      </c>
      <c r="B28" s="502"/>
      <c r="C28" s="502"/>
      <c r="E28" s="255">
        <v>2</v>
      </c>
      <c r="F28" s="256" t="str">
        <f>Badges!C34</f>
        <v>Conduct a first assessment</v>
      </c>
      <c r="G28" s="257"/>
      <c r="I28" s="255"/>
      <c r="J28" s="256" t="str">
        <f>Badges!C89</f>
        <v>Expreiment with garnishes</v>
      </c>
      <c r="K28" s="258" t="str">
        <f>IF(Badges!M89="A","A"," ")</f>
        <v xml:space="preserve"> </v>
      </c>
      <c r="M28" s="255"/>
      <c r="N28" s="256" t="str">
        <f>Badges!C158</f>
        <v>Interview a water scientist</v>
      </c>
      <c r="O28" s="258" t="str">
        <f>IF(Badges!M158="A","A"," ")</f>
        <v xml:space="preserve"> </v>
      </c>
      <c r="Q28" s="489" t="str">
        <f>'Age-Level'!B50</f>
        <v>My Promise, My Faith (Year 2)</v>
      </c>
      <c r="R28" s="513"/>
      <c r="S28" s="270"/>
    </row>
    <row r="29" spans="1:19" x14ac:dyDescent="0.2">
      <c r="B29" s="521" t="str">
        <f>Journey!B5</f>
        <v>It's Your World -- Change It!</v>
      </c>
      <c r="C29" s="522"/>
      <c r="E29" s="255"/>
      <c r="F29" s="256" t="str">
        <f>Badges!C35</f>
        <v>Prepare individual questionaires</v>
      </c>
      <c r="G29" s="258" t="str">
        <f>IF(Badges!M35="A","A"," ")</f>
        <v xml:space="preserve"> </v>
      </c>
      <c r="I29" s="255"/>
      <c r="J29" s="256" t="str">
        <f>Badges!C90</f>
        <v>Present food in interesting shapes</v>
      </c>
      <c r="K29" s="258" t="str">
        <f>IF(Badges!M90="A","A"," ")</f>
        <v xml:space="preserve"> </v>
      </c>
      <c r="M29" s="255"/>
      <c r="N29" s="256" t="str">
        <f>Badges!C159</f>
        <v>Explore the world of hydroelectricity</v>
      </c>
      <c r="O29" s="258" t="str">
        <f>IF(Badges!M159="A","A"," ")</f>
        <v xml:space="preserve"> </v>
      </c>
      <c r="Q29" s="276">
        <v>1</v>
      </c>
      <c r="R29" s="359" t="str">
        <f>'Age-Level'!C51</f>
        <v>Choose one line from the Law</v>
      </c>
      <c r="S29" s="270" t="str">
        <f>IF('Age-Level'!M51="A","A","")</f>
        <v/>
      </c>
    </row>
    <row r="30" spans="1:19" x14ac:dyDescent="0.2">
      <c r="B30" s="495" t="str">
        <f>Journey!C7</f>
        <v>The Girl Scout Advocate Award</v>
      </c>
      <c r="C30" s="496"/>
      <c r="E30" s="255"/>
      <c r="F30" s="256" t="str">
        <f>Badges!C36</f>
        <v>Host an initial session</v>
      </c>
      <c r="G30" s="258" t="str">
        <f>IF(Badges!M36="A","A"," ")</f>
        <v xml:space="preserve"> </v>
      </c>
      <c r="I30" s="255"/>
      <c r="J30" s="256" t="str">
        <f>Badges!C91</f>
        <v>Use serving ware in unusual ways</v>
      </c>
      <c r="K30" s="258" t="str">
        <f>IF(Badges!M91="A","A"," ")</f>
        <v xml:space="preserve"> </v>
      </c>
      <c r="M30" s="255"/>
      <c r="N30" s="256" t="str">
        <f>Badges!C160</f>
        <v>Design your own water innovation</v>
      </c>
      <c r="O30" s="258" t="str">
        <f>IF(Badges!M160="A","A"," ")</f>
        <v xml:space="preserve"> </v>
      </c>
      <c r="Q30" s="275">
        <v>2</v>
      </c>
      <c r="R30" s="359" t="str">
        <f>'Age-Level'!C52</f>
        <v>Find a woman in your community</v>
      </c>
      <c r="S30" s="270" t="str">
        <f>IF('Age-Level'!M52="A","A","")</f>
        <v/>
      </c>
    </row>
    <row r="31" spans="1:19" x14ac:dyDescent="0.2">
      <c r="B31" s="264">
        <f>Journey!M8</f>
        <v>0</v>
      </c>
      <c r="C31" s="260" t="str">
        <f>IF(Journey!N8="C","C",IF(Journey!N8="P","P",""))</f>
        <v/>
      </c>
      <c r="E31" s="255"/>
      <c r="F31" s="256" t="str">
        <f>Badges!C37</f>
        <v>Prepare a goal chart together</v>
      </c>
      <c r="G31" s="258" t="str">
        <f>IF(Badges!M37="A","A"," ")</f>
        <v xml:space="preserve"> </v>
      </c>
      <c r="I31" s="255">
        <v>5</v>
      </c>
      <c r="J31" s="256" t="str">
        <f>Badges!C92</f>
        <v>Host your party</v>
      </c>
      <c r="K31" s="257"/>
      <c r="M31" s="255">
        <v>5</v>
      </c>
      <c r="N31" s="256" t="str">
        <f>Badges!C161</f>
        <v>Educate and insipire others with a splash</v>
      </c>
      <c r="O31" s="257"/>
      <c r="Q31" s="275">
        <v>3</v>
      </c>
      <c r="R31" s="359" t="str">
        <f>'Age-Level'!C53</f>
        <v>Gather three inspirational quotes</v>
      </c>
      <c r="S31" s="270" t="str">
        <f>IF('Age-Level'!M53="A","A","")</f>
        <v/>
      </c>
    </row>
    <row r="32" spans="1:19" x14ac:dyDescent="0.2">
      <c r="B32" s="264">
        <f>Journey!M9</f>
        <v>0</v>
      </c>
      <c r="C32" s="260" t="str">
        <f>IF(Journey!N9="C","C",IF(Journey!N9="P","P",""))</f>
        <v/>
      </c>
      <c r="E32" s="354" t="str">
        <f>Badges!B29</f>
        <v>Coaching</v>
      </c>
      <c r="F32" s="355"/>
      <c r="G32" s="355"/>
      <c r="I32" s="255"/>
      <c r="J32" s="256" t="str">
        <f>Badges!C93</f>
        <v>Decorate according to your menu theme</v>
      </c>
      <c r="K32" s="258" t="str">
        <f>IF(Badges!M93="A","A"," ")</f>
        <v xml:space="preserve"> </v>
      </c>
      <c r="M32" s="255"/>
      <c r="N32" s="256" t="str">
        <f>Badges!C162</f>
        <v>Celebrate water with younger Girl Scouts</v>
      </c>
      <c r="O32" s="258" t="str">
        <f>IF(Badges!M162="A","A"," ")</f>
        <v xml:space="preserve"> </v>
      </c>
      <c r="Q32" s="275">
        <v>4</v>
      </c>
      <c r="R32" s="359" t="str">
        <f>'Age-Level'!C54</f>
        <v>Make something to remind you</v>
      </c>
      <c r="S32" s="270" t="str">
        <f>IF('Age-Level'!M54="A","A","")</f>
        <v/>
      </c>
    </row>
    <row r="33" spans="1:19" x14ac:dyDescent="0.2">
      <c r="B33" s="264">
        <f>Journey!M10</f>
        <v>0</v>
      </c>
      <c r="C33" s="260" t="str">
        <f>IF(Journey!N10="C","C",IF(Journey!N10="P","P",""))</f>
        <v/>
      </c>
      <c r="E33" s="255">
        <v>3</v>
      </c>
      <c r="F33" s="256" t="str">
        <f>Badges!C38</f>
        <v>Design your coaching plan</v>
      </c>
      <c r="G33" s="257"/>
      <c r="I33" s="255"/>
      <c r="J33" s="256" t="str">
        <f>Badges!C94</f>
        <v>Celebrate a special occasion</v>
      </c>
      <c r="K33" s="258" t="str">
        <f>IF(Badges!M94="A","A"," ")</f>
        <v xml:space="preserve"> </v>
      </c>
      <c r="M33" s="255"/>
      <c r="N33" s="256" t="str">
        <f>Badges!C163</f>
        <v>Share a water issue that matters to you</v>
      </c>
      <c r="O33" s="258" t="str">
        <f>IF(Badges!M163="A","A"," ")</f>
        <v xml:space="preserve"> </v>
      </c>
      <c r="Q33" s="275">
        <v>5</v>
      </c>
      <c r="R33" s="359" t="str">
        <f>'Age-Level'!C55</f>
        <v xml:space="preserve">Make a commitment to live what </v>
      </c>
      <c r="S33" s="379" t="str">
        <f>IF('Age-Level'!M55="A","A","")</f>
        <v/>
      </c>
    </row>
    <row r="34" spans="1:19" x14ac:dyDescent="0.2">
      <c r="A34" s="292"/>
      <c r="B34" s="491" t="str">
        <f>Journey!B14</f>
        <v>JUSTICE</v>
      </c>
      <c r="C34" s="492"/>
      <c r="E34" s="255"/>
      <c r="F34" s="256" t="str">
        <f>Badges!C39</f>
        <v xml:space="preserve">Design a special warm-up </v>
      </c>
      <c r="G34" s="258" t="str">
        <f>IF(Badges!M39="A","A"," ")</f>
        <v xml:space="preserve"> </v>
      </c>
      <c r="I34" s="255"/>
      <c r="J34" s="256" t="str">
        <f>Badges!C95</f>
        <v>Use food and fun to forge new friendships</v>
      </c>
      <c r="K34" s="258" t="str">
        <f>IF(Badges!M95="A","A"," ")</f>
        <v xml:space="preserve"> </v>
      </c>
      <c r="M34" s="255"/>
      <c r="N34" s="256" t="str">
        <f>Badges!C164</f>
        <v>Guide a group to a water place</v>
      </c>
      <c r="O34" s="258" t="str">
        <f>IF(Badges!M164="A","A"," ")</f>
        <v xml:space="preserve"> </v>
      </c>
      <c r="Q34" s="489" t="str">
        <f>'Age-Level'!B57</f>
        <v>Safety Award</v>
      </c>
      <c r="R34" s="490"/>
      <c r="S34" s="379"/>
    </row>
    <row r="35" spans="1:19" x14ac:dyDescent="0.2">
      <c r="A35" s="292"/>
      <c r="B35" s="497" t="str">
        <f>Journey!C15</f>
        <v>Sage Award</v>
      </c>
      <c r="C35" s="498"/>
      <c r="E35" s="255"/>
      <c r="F35" s="256" t="str">
        <f>Badges!C40</f>
        <v>Research and choose</v>
      </c>
      <c r="G35" s="258" t="str">
        <f>IF(Badges!M40="A","A"," ")</f>
        <v xml:space="preserve"> </v>
      </c>
      <c r="I35" s="354" t="str">
        <f>Badges!B98</f>
        <v>Ambassador First Aid</v>
      </c>
      <c r="J35" s="355"/>
      <c r="K35" s="355"/>
      <c r="M35" s="354" t="str">
        <f>Badges!B168</f>
        <v>On My Own</v>
      </c>
      <c r="N35" s="355"/>
      <c r="O35" s="355"/>
      <c r="Q35" s="276">
        <v>1</v>
      </c>
      <c r="R35" s="359" t="str">
        <f>'Age-Level'!C58</f>
        <v>Learn how to make a room safe for a</v>
      </c>
      <c r="S35" s="270" t="str">
        <f>IF('Age-Level'!M58="A","A","")</f>
        <v/>
      </c>
    </row>
    <row r="36" spans="1:19" ht="12.75" customHeight="1" x14ac:dyDescent="0.2">
      <c r="A36" s="292"/>
      <c r="B36" s="264">
        <f>Journey!M16</f>
        <v>0</v>
      </c>
      <c r="C36" s="260" t="str">
        <f>IF(Journey!N16="C","C",IF(Journey!N16="P","P",""))</f>
        <v/>
      </c>
      <c r="E36" s="255"/>
      <c r="F36" s="256" t="str">
        <f>Badges!C41</f>
        <v>Open and close each session</v>
      </c>
      <c r="G36" s="258" t="str">
        <f>IF(Badges!M41="A","A"," ")</f>
        <v xml:space="preserve"> </v>
      </c>
      <c r="I36" s="255">
        <v>1</v>
      </c>
      <c r="J36" s="256" t="str">
        <f>Badges!C99</f>
        <v>Learn how to deal with medical emergencies in the winderness</v>
      </c>
      <c r="K36" s="257"/>
      <c r="M36" s="255">
        <v>1</v>
      </c>
      <c r="N36" s="256" t="str">
        <f>Badges!C169</f>
        <v>Plan for where you'll live</v>
      </c>
      <c r="O36" s="257"/>
      <c r="Q36" s="275">
        <v>2</v>
      </c>
      <c r="R36" s="359" t="str">
        <f>'Age-Level'!C59</f>
        <v>Find out about water safety</v>
      </c>
      <c r="S36" s="270" t="str">
        <f>IF('Age-Level'!M59="A","A","")</f>
        <v/>
      </c>
    </row>
    <row r="37" spans="1:19" ht="12.75" customHeight="1" x14ac:dyDescent="0.2">
      <c r="A37" s="292"/>
      <c r="B37" s="264">
        <f>Journey!M17</f>
        <v>0</v>
      </c>
      <c r="C37" s="260" t="str">
        <f>IF(Journey!N17="C","C",IF(Journey!N17="P","P",""))</f>
        <v/>
      </c>
      <c r="E37" s="255">
        <v>4</v>
      </c>
      <c r="F37" s="256" t="str">
        <f>Badges!C42</f>
        <v>Put your plan in action</v>
      </c>
      <c r="G37" s="257"/>
      <c r="I37" s="255"/>
      <c r="J37" s="256" t="str">
        <f>Badges!C100</f>
        <v>Backcountry</v>
      </c>
      <c r="K37" s="258" t="str">
        <f>IF(Badges!M100="A","A"," ")</f>
        <v xml:space="preserve"> </v>
      </c>
      <c r="M37" s="255"/>
      <c r="N37" s="256" t="str">
        <f>Badges!C170</f>
        <v>Take a tour</v>
      </c>
      <c r="O37" s="258" t="str">
        <f>IF(Badges!M170="A","A"," ")</f>
        <v xml:space="preserve"> </v>
      </c>
      <c r="Q37" s="275">
        <v>3</v>
      </c>
      <c r="R37" s="359" t="str">
        <f>'Age-Level'!C60</f>
        <v>Teach a Daisy or Brownie what to do if</v>
      </c>
      <c r="S37" s="270" t="str">
        <f>IF('Age-Level'!M60="A","A","")</f>
        <v/>
      </c>
    </row>
    <row r="38" spans="1:19" x14ac:dyDescent="0.2">
      <c r="A38" s="292"/>
      <c r="B38" s="264">
        <f>Journey!M18</f>
        <v>0</v>
      </c>
      <c r="C38" s="260" t="str">
        <f>IF(Journey!N18="C","C",IF(Journey!N18="P","P",""))</f>
        <v/>
      </c>
      <c r="E38" s="255"/>
      <c r="F38" s="256" t="str">
        <f>Badges!C43</f>
        <v>Add a morale-boosting time-out</v>
      </c>
      <c r="G38" s="258" t="str">
        <f>IF(Badges!M43="A","A"," ")</f>
        <v xml:space="preserve"> </v>
      </c>
      <c r="I38" s="255"/>
      <c r="J38" s="256" t="str">
        <f>Badges!C101</f>
        <v>Open water</v>
      </c>
      <c r="K38" s="258" t="str">
        <f>IF(Badges!M101="A","A"," ")</f>
        <v xml:space="preserve"> </v>
      </c>
      <c r="M38" s="255"/>
      <c r="N38" s="256" t="str">
        <f>Badges!C171</f>
        <v>Interview a new tenant or homeowner</v>
      </c>
      <c r="O38" s="258" t="str">
        <f>IF(Badges!M171="A","A"," ")</f>
        <v xml:space="preserve"> </v>
      </c>
      <c r="Q38" s="275">
        <v>4</v>
      </c>
      <c r="R38" s="359" t="str">
        <f>'Age-Level'!C61</f>
        <v>With your family, make sure you have</v>
      </c>
      <c r="S38" s="270" t="str">
        <f>IF('Age-Level'!M61="A","A","")</f>
        <v/>
      </c>
    </row>
    <row r="39" spans="1:19" x14ac:dyDescent="0.2">
      <c r="A39" s="292"/>
      <c r="B39" s="264">
        <f>Journey!M19</f>
        <v>0</v>
      </c>
      <c r="C39" s="260" t="str">
        <f>IF(Journey!N19="C","C",IF(Journey!N19="P","P",""))</f>
        <v/>
      </c>
      <c r="E39" s="255"/>
      <c r="F39" s="256" t="str">
        <f>Badges!C44</f>
        <v>Ask your players to coach you!</v>
      </c>
      <c r="G39" s="258" t="str">
        <f>IF(Badges!M44="A","A"," ")</f>
        <v xml:space="preserve"> </v>
      </c>
      <c r="I39" s="255"/>
      <c r="J39" s="256" t="str">
        <f>Badges!C102</f>
        <v>Mountains</v>
      </c>
      <c r="K39" s="258" t="str">
        <f>IF(Badges!M102="A","A"," ")</f>
        <v xml:space="preserve"> </v>
      </c>
      <c r="M39" s="255"/>
      <c r="N39" s="256" t="str">
        <f>Badges!C172</f>
        <v>Be chart smart</v>
      </c>
      <c r="O39" s="258" t="str">
        <f>IF(Badges!M172="A","A"," ")</f>
        <v xml:space="preserve"> </v>
      </c>
      <c r="Q39" s="275">
        <v>5</v>
      </c>
      <c r="R39" s="359" t="str">
        <f>'Age-Level'!C62</f>
        <v>Discuss bullying with your Girl Scout</v>
      </c>
      <c r="S39" s="270" t="str">
        <f>IF('Age-Level'!M62="A","A","")</f>
        <v/>
      </c>
    </row>
    <row r="40" spans="1:19" x14ac:dyDescent="0.2">
      <c r="A40" s="292"/>
      <c r="B40" s="264">
        <f>Journey!M20</f>
        <v>0</v>
      </c>
      <c r="C40" s="260" t="str">
        <f>IF(Journey!N20="C","C",IF(Journey!N20="P","P",""))</f>
        <v/>
      </c>
      <c r="E40" s="255"/>
      <c r="F40" s="256" t="str">
        <f>Badges!C45</f>
        <v xml:space="preserve">Bring in another coah to watch </v>
      </c>
      <c r="G40" s="258" t="str">
        <f>IF(Badges!M45="A","A"," ")</f>
        <v xml:space="preserve"> </v>
      </c>
      <c r="I40" s="255">
        <v>2</v>
      </c>
      <c r="J40" s="256" t="str">
        <f>Badges!C103</f>
        <v>Research careers that save lives in extreme conditions</v>
      </c>
      <c r="K40" s="257"/>
      <c r="M40" s="255">
        <v>2</v>
      </c>
      <c r="N40" s="256" t="str">
        <f>Badges!C173</f>
        <v>Plan for your daily needs</v>
      </c>
      <c r="O40" s="257"/>
    </row>
    <row r="41" spans="1:19" x14ac:dyDescent="0.2">
      <c r="A41" s="292"/>
      <c r="B41" s="264">
        <f>Journey!M21</f>
        <v>0</v>
      </c>
      <c r="C41" s="260" t="str">
        <f>IF(Journey!N21="C","C",IF(Journey!N21="P","P",""))</f>
        <v/>
      </c>
      <c r="E41" s="255">
        <v>5</v>
      </c>
      <c r="F41" s="256" t="str">
        <f>Badges!C46</f>
        <v>Attend the big event</v>
      </c>
      <c r="G41" s="257"/>
      <c r="I41" s="255"/>
      <c r="J41" s="256" t="str">
        <f>Badges!C104</f>
        <v>Wilderness rescue</v>
      </c>
      <c r="K41" s="258" t="str">
        <f>IF(Badges!M104="A","A"," ")</f>
        <v xml:space="preserve"> </v>
      </c>
      <c r="M41" s="255"/>
      <c r="N41" s="256" t="str">
        <f>Badges!C174</f>
        <v>Focus on your finances</v>
      </c>
      <c r="O41" s="258" t="str">
        <f>IF(Badges!M174="A","A"," ")</f>
        <v xml:space="preserve"> </v>
      </c>
    </row>
    <row r="42" spans="1:19" ht="12.75" customHeight="1" x14ac:dyDescent="0.2">
      <c r="A42" s="262"/>
      <c r="B42" s="493" t="str">
        <f>Journey!B25</f>
        <v>BLISS: Live it! Give It!</v>
      </c>
      <c r="C42" s="494"/>
      <c r="E42" s="255"/>
      <c r="F42" s="256" t="str">
        <f>Badges!C47</f>
        <v>Meet with your players for a relaxing</v>
      </c>
      <c r="G42" s="258" t="str">
        <f>IF(Badges!M47="A","A"," ")</f>
        <v xml:space="preserve"> </v>
      </c>
      <c r="I42" s="255"/>
      <c r="J42" s="256" t="str">
        <f>Badges!C105</f>
        <v>Disaster preparedness</v>
      </c>
      <c r="K42" s="258" t="str">
        <f>IF(Badges!M105="A","A"," ")</f>
        <v xml:space="preserve"> </v>
      </c>
      <c r="M42" s="255"/>
      <c r="N42" s="256" t="str">
        <f>Badges!C175</f>
        <v>Shop talk</v>
      </c>
      <c r="O42" s="258" t="str">
        <f>IF(Badges!M175="A","A"," ")</f>
        <v xml:space="preserve"> </v>
      </c>
      <c r="Q42" s="523"/>
      <c r="R42" s="523"/>
      <c r="S42" s="248"/>
    </row>
    <row r="43" spans="1:19" ht="12.75" customHeight="1" x14ac:dyDescent="0.2">
      <c r="B43" s="495" t="str">
        <f>Journey!C26</f>
        <v>Dream Maker Award</v>
      </c>
      <c r="C43" s="496"/>
      <c r="E43" s="255"/>
      <c r="F43" s="256" t="str">
        <f>Badges!C48</f>
        <v>Host a celebration</v>
      </c>
      <c r="G43" s="258" t="str">
        <f>IF(Badges!M48="A","A"," ")</f>
        <v xml:space="preserve"> </v>
      </c>
      <c r="I43" s="255"/>
      <c r="J43" s="256" t="str">
        <f>Badges!C106</f>
        <v>Military medicine</v>
      </c>
      <c r="K43" s="258" t="str">
        <f>IF(Badges!M106="A","A"," ")</f>
        <v xml:space="preserve"> </v>
      </c>
      <c r="M43" s="255"/>
      <c r="N43" s="256" t="str">
        <f>Badges!C176</f>
        <v>Audit request</v>
      </c>
      <c r="O43" s="258" t="str">
        <f>IF(Badges!M176="A","A"," ")</f>
        <v xml:space="preserve"> </v>
      </c>
      <c r="Q43" s="275"/>
      <c r="R43" s="275"/>
      <c r="S43" s="248"/>
    </row>
    <row r="44" spans="1:19" x14ac:dyDescent="0.2">
      <c r="B44" s="264">
        <f>Journey!M27</f>
        <v>0</v>
      </c>
      <c r="C44" s="260" t="str">
        <f>IF(Journey!N27="C","C",IF(Journey!N27="P","P",""))</f>
        <v/>
      </c>
      <c r="E44" s="255"/>
      <c r="F44" s="256" t="str">
        <f>Badges!C49</f>
        <v>Make a "trading card" for each athlete</v>
      </c>
      <c r="G44" s="258" t="str">
        <f>IF(Badges!M49="A","A"," ")</f>
        <v xml:space="preserve"> </v>
      </c>
      <c r="I44" s="255">
        <v>3</v>
      </c>
      <c r="J44" s="256" t="str">
        <f>Badges!C107</f>
        <v>Find out how to care for a critically injured person</v>
      </c>
      <c r="K44" s="257"/>
      <c r="M44" s="255">
        <v>3</v>
      </c>
      <c r="N44" s="256" t="str">
        <f>Badges!C177</f>
        <v>Plan for having fun</v>
      </c>
      <c r="O44" s="257"/>
      <c r="Q44" s="275"/>
      <c r="R44" s="275"/>
      <c r="S44" s="248"/>
    </row>
    <row r="45" spans="1:19" x14ac:dyDescent="0.2">
      <c r="B45" s="264">
        <f>Journey!M28</f>
        <v>0</v>
      </c>
      <c r="C45" s="260" t="str">
        <f>IF(Journey!N28="C","C",IF(Journey!N28="P","P",""))</f>
        <v/>
      </c>
      <c r="E45" s="510" t="str">
        <f>Badges!B52</f>
        <v>Public Policy</v>
      </c>
      <c r="F45" s="510"/>
      <c r="G45" s="510"/>
      <c r="I45" s="255"/>
      <c r="J45" s="256" t="str">
        <f>Badges!C108</f>
        <v>Take a wilderness first aid course</v>
      </c>
      <c r="K45" s="258" t="str">
        <f>IF(Badges!M108="A","A"," ")</f>
        <v xml:space="preserve"> </v>
      </c>
      <c r="M45" s="255"/>
      <c r="N45" s="256" t="str">
        <f>Badges!C178</f>
        <v>Hooray for hobbies!</v>
      </c>
      <c r="O45" s="258" t="str">
        <f>IF(Badges!M178="A","A"," ")</f>
        <v xml:space="preserve"> </v>
      </c>
      <c r="Q45" s="275"/>
      <c r="R45" s="275"/>
      <c r="S45" s="248"/>
    </row>
    <row r="46" spans="1:19" x14ac:dyDescent="0.2">
      <c r="B46" s="264">
        <f>Journey!M29</f>
        <v>0</v>
      </c>
      <c r="C46" s="260" t="str">
        <f>IF(Journey!N29="C","C",IF(Journey!N29="P","P",""))</f>
        <v/>
      </c>
      <c r="E46" s="255">
        <v>1</v>
      </c>
      <c r="F46" s="256" t="str">
        <f>Badges!C53</f>
        <v>Find out how activitists advocate for change</v>
      </c>
      <c r="G46" s="257" t="s">
        <v>27</v>
      </c>
      <c r="I46" s="255"/>
      <c r="J46" s="256" t="str">
        <f>Badges!C109</f>
        <v>Interview a doctor, nurse, EMT, or first</v>
      </c>
      <c r="K46" s="258" t="str">
        <f>IF(Badges!M109="A","A"," ")</f>
        <v xml:space="preserve"> </v>
      </c>
      <c r="M46" s="255"/>
      <c r="N46" s="256" t="str">
        <f>Badges!C179</f>
        <v>Treat yourself</v>
      </c>
      <c r="O46" s="258" t="str">
        <f>IF(Badges!M179="A","A"," ")</f>
        <v xml:space="preserve"> </v>
      </c>
      <c r="Q46" s="275"/>
      <c r="R46" s="275"/>
      <c r="S46" s="248"/>
    </row>
    <row r="47" spans="1:19" x14ac:dyDescent="0.2">
      <c r="B47" s="264">
        <f>Journey!M30</f>
        <v>0</v>
      </c>
      <c r="C47" s="260" t="str">
        <f>IF(Journey!N30="C","C",IF(Journey!N30="P","P",""))</f>
        <v/>
      </c>
      <c r="E47" s="255"/>
      <c r="F47" s="256" t="str">
        <f>Badges!C54</f>
        <v>Interview an activist</v>
      </c>
      <c r="G47" s="258" t="str">
        <f>IF(Badges!M54="A","A"," ")</f>
        <v xml:space="preserve"> </v>
      </c>
      <c r="I47" s="255"/>
      <c r="J47" s="256" t="str">
        <f>Badges!C110</f>
        <v xml:space="preserve">Discover how to use what's on hand in </v>
      </c>
      <c r="K47" s="258" t="str">
        <f>IF(Badges!M110="A","A"," ")</f>
        <v xml:space="preserve"> </v>
      </c>
      <c r="M47" s="255"/>
      <c r="N47" s="256" t="str">
        <f>Badges!C180</f>
        <v>Class act</v>
      </c>
      <c r="O47" s="258" t="str">
        <f>IF(Badges!M180="A","A"," ")</f>
        <v xml:space="preserve"> </v>
      </c>
      <c r="Q47" s="275"/>
      <c r="R47" s="275"/>
      <c r="S47" s="248"/>
    </row>
    <row r="48" spans="1:19" x14ac:dyDescent="0.2">
      <c r="B48" s="272"/>
      <c r="C48" s="272"/>
      <c r="E48" s="255"/>
      <c r="F48" s="256" t="str">
        <f>Badges!C55</f>
        <v>Watch a documentary or movie</v>
      </c>
      <c r="G48" s="258" t="str">
        <f>IF(Badges!M55="A","A"," ")</f>
        <v xml:space="preserve"> </v>
      </c>
      <c r="I48" s="354" t="str">
        <f>Badges!B98</f>
        <v>Ambassador First Aid</v>
      </c>
      <c r="J48" s="355"/>
      <c r="K48" s="355"/>
      <c r="M48" s="255">
        <v>4</v>
      </c>
      <c r="N48" s="256" t="str">
        <f>Badges!C181</f>
        <v>Plan for the unexpected</v>
      </c>
      <c r="O48" s="257"/>
    </row>
    <row r="49" spans="1:19" x14ac:dyDescent="0.2">
      <c r="A49" s="502" t="s">
        <v>345</v>
      </c>
      <c r="B49" s="502"/>
      <c r="C49" s="502"/>
      <c r="E49" s="255"/>
      <c r="F49" s="256" t="str">
        <f>Badges!C56</f>
        <v xml:space="preserve">Read about women who change the </v>
      </c>
      <c r="G49" s="258" t="str">
        <f>IF(Badges!M56="A","A"," ")</f>
        <v xml:space="preserve"> </v>
      </c>
      <c r="I49" s="255">
        <v>4</v>
      </c>
      <c r="J49" s="256" t="str">
        <f>Badges!C111</f>
        <v>Know how to move an injured person</v>
      </c>
      <c r="K49" s="257"/>
      <c r="M49" s="255"/>
      <c r="N49" s="256" t="str">
        <f>Badges!C182</f>
        <v>Interview your network</v>
      </c>
      <c r="O49" s="258" t="str">
        <f>IF(Badges!M182="A","A"," ")</f>
        <v xml:space="preserve"> </v>
      </c>
    </row>
    <row r="50" spans="1:19" x14ac:dyDescent="0.2">
      <c r="A50" s="267"/>
      <c r="B50" s="360" t="str">
        <f>Bridging!B6</f>
        <v>Pass It On!</v>
      </c>
      <c r="C50" s="259" t="str">
        <f>IF(Bridging!M10="C","C",IF(Bridging!M10="P","P",""))</f>
        <v/>
      </c>
      <c r="E50" s="255">
        <v>2</v>
      </c>
      <c r="F50" s="256" t="str">
        <f>Badges!C57</f>
        <v>Engage as a global citizen</v>
      </c>
      <c r="G50" s="257"/>
      <c r="I50" s="255"/>
      <c r="J50" s="256" t="str">
        <f>Badges!C112</f>
        <v>Visit a medical school</v>
      </c>
      <c r="K50" s="258" t="str">
        <f>IF(Badges!M112="A","A"," ")</f>
        <v xml:space="preserve"> </v>
      </c>
      <c r="M50" s="255"/>
      <c r="N50" s="256" t="str">
        <f>Badges!C183</f>
        <v>Interview a Financial guru</v>
      </c>
      <c r="O50" s="258" t="str">
        <f>IF(Badges!M183="A","A"," ")</f>
        <v xml:space="preserve"> </v>
      </c>
    </row>
    <row r="51" spans="1:19" x14ac:dyDescent="0.2">
      <c r="A51" s="267"/>
      <c r="B51" s="268" t="str">
        <f>Bridging!B11</f>
        <v>Look Ahead!</v>
      </c>
      <c r="C51" s="259" t="str">
        <f>IF(Bridging!M15="C","C",IF(Bridging!M15="P","P",""))</f>
        <v/>
      </c>
      <c r="E51" s="255"/>
      <c r="F51" s="256" t="str">
        <f>Badges!C58</f>
        <v>Compare laws</v>
      </c>
      <c r="G51" s="258" t="str">
        <f>IF(Badges!M58="A","A"," ")</f>
        <v xml:space="preserve"> </v>
      </c>
      <c r="I51" s="255"/>
      <c r="J51" s="256" t="str">
        <f>Badges!C113</f>
        <v>Take a wilderness first aid course</v>
      </c>
      <c r="K51" s="258" t="str">
        <f>IF(Badges!M113="A","A"," ")</f>
        <v xml:space="preserve"> </v>
      </c>
      <c r="M51" s="255"/>
      <c r="N51" s="256" t="str">
        <f>Badges!C184</f>
        <v>Interview an insurance expert</v>
      </c>
      <c r="O51" s="258" t="str">
        <f>IF(Badges!M184="A","A"," ")</f>
        <v xml:space="preserve"> </v>
      </c>
    </row>
    <row r="52" spans="1:19" x14ac:dyDescent="0.2">
      <c r="A52" s="267"/>
      <c r="B52" s="359" t="str">
        <f>Bridging!C16</f>
        <v>Plan a Ceremony</v>
      </c>
      <c r="C52" s="259" t="str">
        <f>IF(Bridging!M17="C","C",IF(Bridging!M17="P","P",""))</f>
        <v/>
      </c>
      <c r="E52" s="255"/>
      <c r="F52" s="256" t="str">
        <f>Badges!C59</f>
        <v xml:space="preserve">Track a public-policy issue being </v>
      </c>
      <c r="G52" s="258" t="str">
        <f>IF(Badges!M59="A","A"," ")</f>
        <v xml:space="preserve"> </v>
      </c>
      <c r="I52" s="255"/>
      <c r="J52" s="256" t="str">
        <f>Badges!C114</f>
        <v>Organize a mock emergency drill</v>
      </c>
      <c r="K52" s="258" t="str">
        <f>IF(Badges!M114="A","A"," ")</f>
        <v xml:space="preserve"> </v>
      </c>
      <c r="M52" s="354" t="str">
        <f>Badges!B168</f>
        <v>On My Own</v>
      </c>
      <c r="N52" s="355"/>
      <c r="O52" s="355"/>
    </row>
    <row r="53" spans="1:19" x14ac:dyDescent="0.2">
      <c r="B53" s="269" t="s">
        <v>140</v>
      </c>
      <c r="C53" s="259" t="str">
        <f>IF(Bridging!M18="C","C",IF(Bridging!M18="P","P",""))</f>
        <v/>
      </c>
      <c r="E53" s="255"/>
      <c r="F53" s="256" t="str">
        <f>Badges!C60</f>
        <v>Explore an international NGO</v>
      </c>
      <c r="G53" s="258" t="str">
        <f>IF(Badges!M60="A","A"," ")</f>
        <v xml:space="preserve"> </v>
      </c>
      <c r="I53" s="255">
        <v>5</v>
      </c>
      <c r="J53" s="256" t="str">
        <f>Badges!C115</f>
        <v>Explore real-life examples for handling wilderness emergencies</v>
      </c>
      <c r="K53" s="257"/>
      <c r="M53" s="255">
        <v>5</v>
      </c>
      <c r="N53" s="256" t="str">
        <f>Badges!C185</f>
        <v>Plan for sharing with others</v>
      </c>
      <c r="O53" s="257"/>
    </row>
    <row r="54" spans="1:19" x14ac:dyDescent="0.2">
      <c r="B54" s="263"/>
      <c r="C54" s="356"/>
      <c r="I54" s="255"/>
      <c r="J54" s="256" t="str">
        <f>Badges!C116</f>
        <v>Explore wilderness survival</v>
      </c>
      <c r="K54" s="258" t="str">
        <f>IF(Badges!M116="A","A"," ")</f>
        <v xml:space="preserve"> </v>
      </c>
      <c r="M54" s="255"/>
      <c r="N54" s="256" t="str">
        <f>Badges!C186</f>
        <v>Plan for presents</v>
      </c>
      <c r="O54" s="258" t="str">
        <f>IF(Badges!M186="A","A"," ")</f>
        <v xml:space="preserve"> </v>
      </c>
      <c r="Q54" s="275"/>
      <c r="R54" s="275"/>
      <c r="S54" s="248"/>
    </row>
    <row r="55" spans="1:19" x14ac:dyDescent="0.2">
      <c r="I55" s="255"/>
      <c r="J55" s="256" t="str">
        <f>Badges!C117</f>
        <v>Investigate extreme first aid</v>
      </c>
      <c r="K55" s="258" t="str">
        <f>IF(Badges!M117="A","A"," ")</f>
        <v xml:space="preserve"> </v>
      </c>
      <c r="M55" s="255"/>
      <c r="N55" s="256" t="str">
        <f>Badges!C187</f>
        <v>Budget for your time</v>
      </c>
      <c r="O55" s="258" t="str">
        <f>IF(Badges!M187="A","A"," ")</f>
        <v xml:space="preserve"> </v>
      </c>
      <c r="Q55" s="514"/>
      <c r="R55" s="514"/>
      <c r="S55" s="514"/>
    </row>
    <row r="56" spans="1:19" x14ac:dyDescent="0.2">
      <c r="I56" s="255"/>
      <c r="J56" s="256" t="str">
        <f>Badges!C118</f>
        <v>Interview an everyday hero</v>
      </c>
      <c r="K56" s="258" t="str">
        <f>IF(Badges!M118="A","A"," ")</f>
        <v xml:space="preserve"> </v>
      </c>
      <c r="M56" s="255"/>
      <c r="N56" s="256" t="str">
        <f>Badges!C188</f>
        <v>Charity starts… with a budget</v>
      </c>
      <c r="O56" s="258" t="str">
        <f>IF(Badges!M188="A","A"," ")</f>
        <v xml:space="preserve"> </v>
      </c>
    </row>
    <row r="57" spans="1:19" x14ac:dyDescent="0.2">
      <c r="I57" s="354" t="str">
        <f>Badges!B121</f>
        <v>Ambassador Girl Scout Way</v>
      </c>
      <c r="J57" s="355"/>
      <c r="K57" s="355"/>
      <c r="M57" s="354" t="str">
        <f>Badges!B215</f>
        <v>Research and Development</v>
      </c>
      <c r="N57" s="355"/>
      <c r="O57" s="355"/>
    </row>
    <row r="58" spans="1:19" x14ac:dyDescent="0.2">
      <c r="I58" s="255">
        <v>1</v>
      </c>
      <c r="J58" s="256" t="str">
        <f>Badges!C122</f>
        <v>Use song to bring people together or to spread a message</v>
      </c>
      <c r="K58" s="257"/>
      <c r="M58" s="255">
        <v>1</v>
      </c>
      <c r="N58" s="256" t="str">
        <f>Badges!C216</f>
        <v>Analyze sales trends</v>
      </c>
      <c r="O58" s="257"/>
    </row>
    <row r="59" spans="1:19" x14ac:dyDescent="0.2">
      <c r="I59" s="255"/>
      <c r="J59" s="256" t="str">
        <f>Badges!C123</f>
        <v>Use music to move people to action</v>
      </c>
      <c r="K59" s="258" t="str">
        <f>IF(Badges!M123="A","A"," ")</f>
        <v xml:space="preserve"> </v>
      </c>
      <c r="M59" s="255"/>
      <c r="N59" s="256" t="str">
        <f>Badges!C217</f>
        <v>Invest some R&amp;D</v>
      </c>
      <c r="O59" s="258" t="str">
        <f>IF(Badges!M217="A","A"," ")</f>
        <v xml:space="preserve"> </v>
      </c>
    </row>
    <row r="60" spans="1:19" x14ac:dyDescent="0.2">
      <c r="I60" s="255"/>
      <c r="J60" s="256" t="str">
        <f>Badges!C124</f>
        <v xml:space="preserve">Ogranize a songfest for younger </v>
      </c>
      <c r="K60" s="258" t="str">
        <f>IF(Badges!M124="A","A"," ")</f>
        <v xml:space="preserve"> </v>
      </c>
      <c r="M60" s="255">
        <v>2</v>
      </c>
      <c r="N60" s="256" t="str">
        <f>Badges!C218</f>
        <v>Reasearch how other companies innovate</v>
      </c>
      <c r="O60" s="257"/>
    </row>
    <row r="61" spans="1:19" ht="12.75" customHeight="1" x14ac:dyDescent="0.2">
      <c r="I61" s="255"/>
      <c r="J61" s="256" t="str">
        <f>Badges!C125</f>
        <v>Bring generations together in song</v>
      </c>
      <c r="K61" s="258" t="str">
        <f>IF(Badges!M125="A","A"," ")</f>
        <v xml:space="preserve"> </v>
      </c>
      <c r="M61" s="255"/>
      <c r="N61" s="256" t="str">
        <f>Badges!C219</f>
        <v>Find at least three other companies</v>
      </c>
      <c r="O61" s="258" t="str">
        <f>IF(Badges!M219="A","A"," ")</f>
        <v xml:space="preserve"> </v>
      </c>
    </row>
    <row r="62" spans="1:19" ht="12.75" customHeight="1" x14ac:dyDescent="0.2">
      <c r="I62" s="255">
        <v>2</v>
      </c>
      <c r="J62" s="256" t="str">
        <f>Badges!C126</f>
        <v>Celebrate World Thinking Day</v>
      </c>
      <c r="K62" s="257"/>
      <c r="M62" s="255">
        <v>3</v>
      </c>
      <c r="N62" s="256" t="str">
        <f>Badges!C218</f>
        <v>Reasearch how other companies innovate</v>
      </c>
      <c r="O62" s="257"/>
    </row>
    <row r="63" spans="1:19" x14ac:dyDescent="0.2">
      <c r="I63" s="255"/>
      <c r="J63" s="256" t="str">
        <f>Badges!C127</f>
        <v>Follow in the steps of female leaders</v>
      </c>
      <c r="K63" s="258" t="str">
        <f>IF(Badges!M127="A","A"," ")</f>
        <v xml:space="preserve"> </v>
      </c>
      <c r="M63" s="255"/>
      <c r="N63" s="256" t="str">
        <f>Badges!C221</f>
        <v>Developing a new product</v>
      </c>
      <c r="O63" s="258" t="str">
        <f>IF(Badges!M221="A","A"," ")</f>
        <v xml:space="preserve"> </v>
      </c>
    </row>
    <row r="64" spans="1:19" x14ac:dyDescent="0.2">
      <c r="I64" s="255"/>
      <c r="J64" s="256" t="str">
        <f>Badges!C128</f>
        <v>Make World Thinking Day cards</v>
      </c>
      <c r="K64" s="258" t="str">
        <f>IF(Badges!M128="A","A"," ")</f>
        <v xml:space="preserve"> </v>
      </c>
      <c r="M64" s="255">
        <v>4</v>
      </c>
      <c r="N64" s="256" t="str">
        <f>Badges!C222</f>
        <v>Expolore possible projects during your cookie sale</v>
      </c>
      <c r="O64" s="257"/>
    </row>
    <row r="65" spans="1:19" x14ac:dyDescent="0.2">
      <c r="I65" s="255"/>
      <c r="J65" s="256" t="str">
        <f>Badges!C129</f>
        <v>Earn their Word Thinking Day award</v>
      </c>
      <c r="K65" s="258" t="str">
        <f>IF(Badges!M129="A","A"," ")</f>
        <v xml:space="preserve"> </v>
      </c>
      <c r="M65" s="255"/>
      <c r="N65" s="256" t="str">
        <f>Badges!C223</f>
        <v>If you're considering serveral</v>
      </c>
      <c r="O65" s="258" t="str">
        <f>IF(Badges!M223="A","A"," ")</f>
        <v xml:space="preserve"> </v>
      </c>
    </row>
    <row r="66" spans="1:19" x14ac:dyDescent="0.2">
      <c r="M66" s="255">
        <v>5</v>
      </c>
      <c r="N66" s="256" t="str">
        <f>Badges!C220</f>
        <v>Find out how companies use R&amp;D to improve their products</v>
      </c>
      <c r="O66" s="257"/>
    </row>
    <row r="67" spans="1:19" x14ac:dyDescent="0.2">
      <c r="M67" s="255"/>
      <c r="N67" s="256" t="str">
        <f>Badges!C225</f>
        <v xml:space="preserve">R&amp;D can be more </v>
      </c>
      <c r="O67" s="258" t="str">
        <f>IF(Badges!M225="A","A"," ")</f>
        <v xml:space="preserve"> </v>
      </c>
    </row>
    <row r="70" spans="1:19" x14ac:dyDescent="0.2">
      <c r="F70" s="262"/>
      <c r="J70" s="262"/>
    </row>
    <row r="71" spans="1:19" x14ac:dyDescent="0.2">
      <c r="E71" s="292"/>
      <c r="F71" s="271"/>
      <c r="G71" s="356"/>
      <c r="H71" s="262"/>
      <c r="I71" s="292"/>
      <c r="J71" s="271"/>
      <c r="K71" s="356"/>
      <c r="L71" s="262"/>
      <c r="M71" s="262"/>
    </row>
    <row r="72" spans="1:19" x14ac:dyDescent="0.2">
      <c r="A72" s="505" t="s">
        <v>139</v>
      </c>
      <c r="B72" s="506"/>
      <c r="C72" s="507"/>
      <c r="E72" s="502" t="s">
        <v>59</v>
      </c>
      <c r="F72" s="502"/>
      <c r="G72" s="502"/>
      <c r="H72" s="262"/>
      <c r="I72" s="518" t="s">
        <v>139</v>
      </c>
      <c r="J72" s="518"/>
      <c r="K72" s="518"/>
      <c r="L72" s="262"/>
      <c r="M72" s="515" t="s">
        <v>139</v>
      </c>
      <c r="N72" s="516"/>
      <c r="O72" s="517"/>
      <c r="Q72" s="515" t="s">
        <v>139</v>
      </c>
      <c r="R72" s="516"/>
      <c r="S72" s="517"/>
    </row>
    <row r="73" spans="1:19" x14ac:dyDescent="0.2">
      <c r="A73" s="503" t="str">
        <f>'Council Own'!B6</f>
        <v>&lt;&lt;List Badge Here&gt;&gt;</v>
      </c>
      <c r="B73" s="504"/>
      <c r="C73" s="260" t="str">
        <f>IF('Council Own'!M28="C","C",IF('Council Own'!M28="P","P",""))</f>
        <v/>
      </c>
      <c r="E73" s="511" t="str">
        <f>'Fun Patches'!C5</f>
        <v>&lt;LIST PATCH HERE&gt;</v>
      </c>
      <c r="F73" s="512"/>
      <c r="G73" s="258" t="str">
        <f>IF('Fun Patches'!M5="A","A"," ")</f>
        <v xml:space="preserve"> </v>
      </c>
      <c r="H73" s="262"/>
      <c r="I73" s="266" t="str">
        <f>'Council Own'!B6</f>
        <v>&lt;&lt;List Badge Here&gt;&gt;</v>
      </c>
      <c r="J73" s="266"/>
      <c r="K73" s="266"/>
      <c r="L73" s="262"/>
      <c r="M73" s="266" t="str">
        <f>'Council Own'!B54</f>
        <v>&lt;&lt;List Badge Here&gt;&gt;</v>
      </c>
      <c r="N73" s="266"/>
      <c r="O73" s="266"/>
      <c r="Q73" s="266" t="str">
        <f>'Council Own'!B102</f>
        <v>&lt;&lt;List Badge Here&gt;&gt;</v>
      </c>
      <c r="R73" s="266"/>
      <c r="S73" s="266"/>
    </row>
    <row r="74" spans="1:19" x14ac:dyDescent="0.2">
      <c r="A74" s="503" t="str">
        <f>'Council Own'!B30</f>
        <v>&lt;&lt;List Badge Here&gt;&gt;</v>
      </c>
      <c r="B74" s="504"/>
      <c r="C74" s="260" t="str">
        <f>IF('Council Own'!M52="C","C",IF('Council Own'!M52="P","P",""))</f>
        <v/>
      </c>
      <c r="E74" s="489" t="str">
        <f>'Fun Patches'!C6</f>
        <v>&lt;LIST PATCH HERE&gt;</v>
      </c>
      <c r="F74" s="490"/>
      <c r="G74" s="265" t="str">
        <f>IF('Fun Patches'!M6="A","A"," ")</f>
        <v xml:space="preserve"> </v>
      </c>
      <c r="H74" s="262"/>
      <c r="I74" s="255">
        <v>1</v>
      </c>
      <c r="J74" s="359" t="str">
        <f>'Council Own'!C7</f>
        <v>&lt;List Requirement Here&gt;</v>
      </c>
      <c r="K74" s="265" t="str">
        <f>IF('Council Own'!M7="A","A"," ")</f>
        <v xml:space="preserve"> </v>
      </c>
      <c r="L74" s="262"/>
      <c r="M74" s="255">
        <v>1</v>
      </c>
      <c r="N74" s="359" t="str">
        <f>'Council Own'!C55</f>
        <v>&lt;List Requirement Here&gt;</v>
      </c>
      <c r="O74" s="265" t="str">
        <f>IF('Council Own'!M55="A","A"," ")</f>
        <v xml:space="preserve"> </v>
      </c>
      <c r="Q74" s="255">
        <v>1</v>
      </c>
      <c r="R74" s="359" t="str">
        <f>'Council Own'!C103</f>
        <v>&lt;List Requirement Here&gt;</v>
      </c>
      <c r="S74" s="265" t="str">
        <f>IF('Council Own'!M103="A","A"," ")</f>
        <v xml:space="preserve"> </v>
      </c>
    </row>
    <row r="75" spans="1:19" x14ac:dyDescent="0.2">
      <c r="A75" s="503" t="str">
        <f>'Council Own'!B54</f>
        <v>&lt;&lt;List Badge Here&gt;&gt;</v>
      </c>
      <c r="B75" s="504"/>
      <c r="C75" s="260" t="str">
        <f>IF('Council Own'!M76="C","C",IF('Council Own'!M76="P","P",""))</f>
        <v/>
      </c>
      <c r="E75" s="489" t="str">
        <f>'Fun Patches'!C7</f>
        <v>&lt;LIST PATCH HERE&gt;</v>
      </c>
      <c r="F75" s="490"/>
      <c r="G75" s="265" t="str">
        <f>IF('Fun Patches'!M7="A","A"," ")</f>
        <v xml:space="preserve"> </v>
      </c>
      <c r="H75" s="262"/>
      <c r="I75" s="255"/>
      <c r="J75" s="359" t="str">
        <f>'Council Own'!C8</f>
        <v>&lt;List Requirement Here&gt;</v>
      </c>
      <c r="K75" s="265" t="str">
        <f>IF('Council Own'!M8="A","A"," ")</f>
        <v xml:space="preserve"> </v>
      </c>
      <c r="L75" s="262"/>
      <c r="M75" s="255"/>
      <c r="N75" s="359" t="str">
        <f>'Council Own'!C56</f>
        <v>&lt;List Requirement Here&gt;</v>
      </c>
      <c r="O75" s="265" t="str">
        <f>IF('Council Own'!M56="A","A"," ")</f>
        <v xml:space="preserve"> </v>
      </c>
      <c r="Q75" s="255"/>
      <c r="R75" s="359" t="str">
        <f>'Council Own'!C104</f>
        <v>&lt;List Requirement Here&gt;</v>
      </c>
      <c r="S75" s="265" t="str">
        <f>IF('Council Own'!M104="A","A"," ")</f>
        <v xml:space="preserve"> </v>
      </c>
    </row>
    <row r="76" spans="1:19" x14ac:dyDescent="0.2">
      <c r="A76" s="503" t="str">
        <f>'Council Own'!B78</f>
        <v>&lt;&lt;List Badge Here&gt;&gt;</v>
      </c>
      <c r="B76" s="504"/>
      <c r="C76" s="260" t="str">
        <f>IF('Council Own'!M100="C","C",IF('Council Own'!M100="P","P",""))</f>
        <v/>
      </c>
      <c r="E76" s="489" t="str">
        <f>'Fun Patches'!C8</f>
        <v>&lt;LIST PATCH HERE&gt;</v>
      </c>
      <c r="F76" s="490"/>
      <c r="G76" s="265" t="str">
        <f>IF('Fun Patches'!M8="A","A"," ")</f>
        <v xml:space="preserve"> </v>
      </c>
      <c r="H76" s="262"/>
      <c r="I76" s="255"/>
      <c r="J76" s="359" t="str">
        <f>'Council Own'!C9</f>
        <v>&lt;List Requirement Here&gt;</v>
      </c>
      <c r="K76" s="265" t="str">
        <f>IF('Council Own'!M9="A","A"," ")</f>
        <v xml:space="preserve"> </v>
      </c>
      <c r="L76" s="262"/>
      <c r="M76" s="255"/>
      <c r="N76" s="359" t="str">
        <f>'Council Own'!C57</f>
        <v>&lt;List Requirement Here&gt;</v>
      </c>
      <c r="O76" s="265" t="str">
        <f>IF('Council Own'!M57="A","A"," ")</f>
        <v xml:space="preserve"> </v>
      </c>
      <c r="Q76" s="255"/>
      <c r="R76" s="359" t="str">
        <f>'Council Own'!C105</f>
        <v>&lt;List Requirement Here&gt;</v>
      </c>
      <c r="S76" s="265" t="str">
        <f>IF('Council Own'!M105="A","A"," ")</f>
        <v xml:space="preserve"> </v>
      </c>
    </row>
    <row r="77" spans="1:19" x14ac:dyDescent="0.2">
      <c r="A77" s="503" t="str">
        <f>'Council Own'!B102</f>
        <v>&lt;&lt;List Badge Here&gt;&gt;</v>
      </c>
      <c r="B77" s="504"/>
      <c r="C77" s="260" t="str">
        <f>IF('Council Own'!M124="C","C",IF('Council Own'!M124="P","P",""))</f>
        <v/>
      </c>
      <c r="E77" s="489" t="str">
        <f>'Fun Patches'!C9</f>
        <v>&lt;LIST PATCH HERE&gt;</v>
      </c>
      <c r="F77" s="490"/>
      <c r="G77" s="265" t="str">
        <f>IF('Fun Patches'!M9="A","A"," ")</f>
        <v xml:space="preserve"> </v>
      </c>
      <c r="H77" s="262"/>
      <c r="I77" s="255"/>
      <c r="J77" s="359" t="str">
        <f>'Council Own'!C10</f>
        <v>&lt;List Requirement Here&gt;</v>
      </c>
      <c r="K77" s="265" t="str">
        <f>IF('Council Own'!M10="A","A"," ")</f>
        <v xml:space="preserve"> </v>
      </c>
      <c r="L77" s="262"/>
      <c r="M77" s="255"/>
      <c r="N77" s="359" t="str">
        <f>'Council Own'!C58</f>
        <v>&lt;List Requirement Here&gt;</v>
      </c>
      <c r="O77" s="265" t="str">
        <f>IF('Council Own'!M58="A","A"," ")</f>
        <v xml:space="preserve"> </v>
      </c>
      <c r="Q77" s="255"/>
      <c r="R77" s="359" t="str">
        <f>'Council Own'!C106</f>
        <v>&lt;List Requirement Here&gt;</v>
      </c>
      <c r="S77" s="265" t="str">
        <f>IF('Council Own'!M106="A","A"," ")</f>
        <v xml:space="preserve"> </v>
      </c>
    </row>
    <row r="78" spans="1:19" x14ac:dyDescent="0.2">
      <c r="A78" s="503" t="str">
        <f>'Council Own'!B126</f>
        <v>&lt;&lt;List Badge Here&gt;&gt;</v>
      </c>
      <c r="B78" s="504"/>
      <c r="C78" s="260" t="str">
        <f>IF('Council Own'!M148="C","C",IF('Council Own'!M148="P","P",""))</f>
        <v/>
      </c>
      <c r="E78" s="489" t="str">
        <f>'Fun Patches'!C10</f>
        <v>&lt;LIST PATCH HERE&gt;</v>
      </c>
      <c r="F78" s="490"/>
      <c r="G78" s="265" t="str">
        <f>IF('Fun Patches'!M10="A","A"," ")</f>
        <v xml:space="preserve"> </v>
      </c>
      <c r="I78" s="255">
        <v>2</v>
      </c>
      <c r="J78" s="359" t="str">
        <f>'Council Own'!C11</f>
        <v>&lt;List Requirement Here&gt;</v>
      </c>
      <c r="K78" s="265" t="str">
        <f>IF('Council Own'!M11="A","A"," ")</f>
        <v xml:space="preserve"> </v>
      </c>
      <c r="M78" s="255">
        <v>2</v>
      </c>
      <c r="N78" s="359" t="str">
        <f>'Council Own'!C59</f>
        <v>&lt;List Requirement Here&gt;</v>
      </c>
      <c r="O78" s="265" t="str">
        <f>IF('Council Own'!M59="A","A"," ")</f>
        <v xml:space="preserve"> </v>
      </c>
      <c r="Q78" s="255">
        <v>2</v>
      </c>
      <c r="R78" s="359" t="str">
        <f>'Council Own'!C107</f>
        <v>&lt;List Requirement Here&gt;</v>
      </c>
      <c r="S78" s="265" t="str">
        <f>IF('Council Own'!M107="A","A"," ")</f>
        <v xml:space="preserve"> </v>
      </c>
    </row>
    <row r="79" spans="1:19" x14ac:dyDescent="0.2">
      <c r="E79" s="489" t="str">
        <f>'Fun Patches'!C11</f>
        <v>&lt;LIST PATCH HERE&gt;</v>
      </c>
      <c r="F79" s="490"/>
      <c r="G79" s="265" t="str">
        <f>IF('Fun Patches'!M11="A","A"," ")</f>
        <v xml:space="preserve"> </v>
      </c>
      <c r="I79" s="255"/>
      <c r="J79" s="359" t="str">
        <f>'Council Own'!C12</f>
        <v>&lt;List Requirement Here&gt;</v>
      </c>
      <c r="K79" s="265" t="str">
        <f>IF('Council Own'!M12="A","A"," ")</f>
        <v xml:space="preserve"> </v>
      </c>
      <c r="M79" s="255"/>
      <c r="N79" s="359" t="str">
        <f>'Council Own'!C60</f>
        <v>&lt;List Requirement Here&gt;</v>
      </c>
      <c r="O79" s="265" t="str">
        <f>IF('Council Own'!M60="A","A"," ")</f>
        <v xml:space="preserve"> </v>
      </c>
      <c r="Q79" s="255"/>
      <c r="R79" s="359" t="str">
        <f>'Council Own'!C108</f>
        <v>&lt;List Requirement Here&gt;</v>
      </c>
      <c r="S79" s="265" t="str">
        <f>IF('Council Own'!M108="A","A"," ")</f>
        <v xml:space="preserve"> </v>
      </c>
    </row>
    <row r="80" spans="1:19" x14ac:dyDescent="0.2">
      <c r="E80" s="489" t="str">
        <f>'Fun Patches'!C12</f>
        <v>&lt;LIST PATCH HERE&gt;</v>
      </c>
      <c r="F80" s="490"/>
      <c r="G80" s="265" t="str">
        <f>IF('Fun Patches'!M12="A","A"," ")</f>
        <v xml:space="preserve"> </v>
      </c>
      <c r="I80" s="255"/>
      <c r="J80" s="359" t="str">
        <f>'Council Own'!C13</f>
        <v>&lt;List Requirement Here&gt;</v>
      </c>
      <c r="K80" s="265" t="str">
        <f>IF('Council Own'!M13="A","A"," ")</f>
        <v xml:space="preserve"> </v>
      </c>
      <c r="M80" s="255"/>
      <c r="N80" s="359" t="str">
        <f>'Council Own'!C61</f>
        <v>&lt;List Requirement Here&gt;</v>
      </c>
      <c r="O80" s="265" t="str">
        <f>IF('Council Own'!M61="A","A"," ")</f>
        <v xml:space="preserve"> </v>
      </c>
      <c r="Q80" s="255"/>
      <c r="R80" s="359" t="str">
        <f>'Council Own'!C109</f>
        <v>&lt;List Requirement Here&gt;</v>
      </c>
      <c r="S80" s="265" t="str">
        <f>IF('Council Own'!M109="A","A"," ")</f>
        <v xml:space="preserve"> </v>
      </c>
    </row>
    <row r="81" spans="1:22" x14ac:dyDescent="0.2">
      <c r="E81" s="489" t="str">
        <f>'Fun Patches'!C13</f>
        <v>&lt;LIST PATCH HERE&gt;</v>
      </c>
      <c r="F81" s="490"/>
      <c r="G81" s="265" t="str">
        <f>IF('Fun Patches'!M13="A","A"," ")</f>
        <v xml:space="preserve"> </v>
      </c>
      <c r="I81" s="255"/>
      <c r="J81" s="359" t="str">
        <f>'Council Own'!C14</f>
        <v>&lt;List Requirement Here&gt;</v>
      </c>
      <c r="K81" s="265" t="str">
        <f>IF('Council Own'!M14="A","A"," ")</f>
        <v xml:space="preserve"> </v>
      </c>
      <c r="M81" s="255"/>
      <c r="N81" s="359" t="str">
        <f>'Council Own'!C62</f>
        <v>&lt;List Requirement Here&gt;</v>
      </c>
      <c r="O81" s="265" t="str">
        <f>IF('Council Own'!M62="A","A"," ")</f>
        <v xml:space="preserve"> </v>
      </c>
      <c r="Q81" s="255"/>
      <c r="R81" s="359" t="str">
        <f>'Council Own'!C110</f>
        <v>&lt;List Requirement Here&gt;</v>
      </c>
      <c r="S81" s="265" t="str">
        <f>IF('Council Own'!M110="A","A"," ")</f>
        <v xml:space="preserve"> </v>
      </c>
    </row>
    <row r="82" spans="1:22" x14ac:dyDescent="0.2">
      <c r="E82" s="489" t="str">
        <f>'Fun Patches'!C14</f>
        <v>&lt;LIST PATCH HERE&gt;</v>
      </c>
      <c r="F82" s="490"/>
      <c r="G82" s="265" t="str">
        <f>IF('Fun Patches'!M14="A","A"," ")</f>
        <v xml:space="preserve"> </v>
      </c>
      <c r="I82" s="255">
        <v>3</v>
      </c>
      <c r="J82" s="359" t="str">
        <f>'Council Own'!C15</f>
        <v>&lt;List Requirement Here&gt;</v>
      </c>
      <c r="K82" s="265" t="str">
        <f>IF('Council Own'!M15="A","A"," ")</f>
        <v xml:space="preserve"> </v>
      </c>
      <c r="M82" s="255">
        <v>3</v>
      </c>
      <c r="N82" s="359" t="str">
        <f>'Council Own'!C63</f>
        <v>&lt;List Requirement Here&gt;</v>
      </c>
      <c r="O82" s="265" t="str">
        <f>IF('Council Own'!M63="A","A"," ")</f>
        <v xml:space="preserve"> </v>
      </c>
      <c r="Q82" s="255">
        <v>3</v>
      </c>
      <c r="R82" s="359" t="str">
        <f>'Council Own'!C111</f>
        <v>&lt;List Requirement Here&gt;</v>
      </c>
      <c r="S82" s="265" t="str">
        <f>IF('Council Own'!M111="A","A"," ")</f>
        <v xml:space="preserve"> </v>
      </c>
    </row>
    <row r="83" spans="1:22" x14ac:dyDescent="0.2">
      <c r="E83" s="489" t="str">
        <f>'Fun Patches'!C15</f>
        <v>&lt;LIST PATCH HERE&gt;</v>
      </c>
      <c r="F83" s="490"/>
      <c r="G83" s="265" t="str">
        <f>IF('Fun Patches'!M15="A","A"," ")</f>
        <v xml:space="preserve"> </v>
      </c>
      <c r="I83" s="255"/>
      <c r="J83" s="359" t="str">
        <f>'Council Own'!C16</f>
        <v>&lt;List Requirement Here&gt;</v>
      </c>
      <c r="K83" s="265" t="str">
        <f>IF('Council Own'!M16="A","A"," ")</f>
        <v xml:space="preserve"> </v>
      </c>
      <c r="M83" s="255"/>
      <c r="N83" s="359" t="str">
        <f>'Council Own'!C64</f>
        <v>&lt;List Requirement Here&gt;</v>
      </c>
      <c r="O83" s="265" t="str">
        <f>IF('Council Own'!M64="A","A"," ")</f>
        <v xml:space="preserve"> </v>
      </c>
      <c r="Q83" s="255"/>
      <c r="R83" s="359" t="str">
        <f>'Council Own'!C112</f>
        <v>&lt;List Requirement Here&gt;</v>
      </c>
      <c r="S83" s="265" t="str">
        <f>IF('Council Own'!M112="A","A"," ")</f>
        <v xml:space="preserve"> </v>
      </c>
    </row>
    <row r="84" spans="1:22" x14ac:dyDescent="0.2">
      <c r="E84" s="489" t="str">
        <f>'Fun Patches'!C16</f>
        <v>&lt;LIST PATCH HERE&gt;</v>
      </c>
      <c r="F84" s="490"/>
      <c r="G84" s="265" t="str">
        <f>IF('Fun Patches'!M16="A","A"," ")</f>
        <v xml:space="preserve"> </v>
      </c>
      <c r="I84" s="255"/>
      <c r="J84" s="359" t="str">
        <f>'Council Own'!C17</f>
        <v>&lt;List Requirement Here&gt;</v>
      </c>
      <c r="K84" s="265" t="str">
        <f>IF('Council Own'!M17="A","A"," ")</f>
        <v xml:space="preserve"> </v>
      </c>
      <c r="M84" s="255"/>
      <c r="N84" s="359" t="str">
        <f>'Council Own'!C65</f>
        <v>&lt;List Requirement Here&gt;</v>
      </c>
      <c r="O84" s="265" t="str">
        <f>IF('Council Own'!M65="A","A"," ")</f>
        <v xml:space="preserve"> </v>
      </c>
      <c r="Q84" s="255"/>
      <c r="R84" s="359" t="str">
        <f>'Council Own'!C113</f>
        <v>&lt;List Requirement Here&gt;</v>
      </c>
      <c r="S84" s="265" t="str">
        <f>IF('Council Own'!M113="A","A"," ")</f>
        <v xml:space="preserve"> </v>
      </c>
    </row>
    <row r="85" spans="1:22" x14ac:dyDescent="0.2">
      <c r="E85" s="489" t="str">
        <f>'Fun Patches'!C17</f>
        <v>&lt;LIST PATCH HERE&gt;</v>
      </c>
      <c r="F85" s="490"/>
      <c r="G85" s="258" t="str">
        <f>IF('Fun Patches'!M17="A","A"," ")</f>
        <v xml:space="preserve"> </v>
      </c>
      <c r="I85" s="255"/>
      <c r="J85" s="359" t="str">
        <f>'Council Own'!C18</f>
        <v>&lt;List Requirement Here&gt;</v>
      </c>
      <c r="K85" s="265" t="str">
        <f>IF('Council Own'!M18="A","A"," ")</f>
        <v xml:space="preserve"> </v>
      </c>
      <c r="M85" s="255"/>
      <c r="N85" s="359" t="str">
        <f>'Council Own'!C66</f>
        <v>&lt;List Requirement Here&gt;</v>
      </c>
      <c r="O85" s="265" t="str">
        <f>IF('Council Own'!M66="A","A"," ")</f>
        <v xml:space="preserve"> </v>
      </c>
      <c r="Q85" s="255"/>
      <c r="R85" s="359" t="str">
        <f>'Council Own'!C114</f>
        <v>&lt;List Requirement Here&gt;</v>
      </c>
      <c r="S85" s="265" t="str">
        <f>IF('Council Own'!M114="A","A"," ")</f>
        <v xml:space="preserve"> </v>
      </c>
    </row>
    <row r="86" spans="1:22" x14ac:dyDescent="0.2">
      <c r="A86" s="250"/>
      <c r="B86" s="251"/>
      <c r="C86" s="252"/>
      <c r="E86" s="489" t="str">
        <f>'Fun Patches'!C18</f>
        <v>&lt;LIST PATCH HERE&gt;</v>
      </c>
      <c r="F86" s="490"/>
      <c r="G86" s="265" t="str">
        <f>IF('Fun Patches'!M18="A","A"," ")</f>
        <v xml:space="preserve"> </v>
      </c>
      <c r="I86" s="255">
        <v>4</v>
      </c>
      <c r="J86" s="359" t="str">
        <f>'Council Own'!C19</f>
        <v>&lt;List Requirement Here&gt;</v>
      </c>
      <c r="K86" s="265" t="str">
        <f>IF('Council Own'!M19="A","A"," ")</f>
        <v xml:space="preserve"> </v>
      </c>
      <c r="M86" s="255">
        <v>4</v>
      </c>
      <c r="N86" s="359" t="str">
        <f>'Council Own'!C67</f>
        <v>&lt;List Requirement Here&gt;</v>
      </c>
      <c r="O86" s="265" t="str">
        <f>IF('Council Own'!M67="A","A"," ")</f>
        <v xml:space="preserve"> </v>
      </c>
      <c r="Q86" s="255">
        <v>4</v>
      </c>
      <c r="R86" s="359" t="str">
        <f>'Council Own'!C115</f>
        <v>&lt;List Requirement Here&gt;</v>
      </c>
      <c r="S86" s="265" t="str">
        <f>IF('Council Own'!M115="A","A"," ")</f>
        <v xml:space="preserve"> </v>
      </c>
    </row>
    <row r="87" spans="1:22" x14ac:dyDescent="0.2">
      <c r="E87" s="489" t="str">
        <f>'Fun Patches'!C19</f>
        <v>&lt;LIST PATCH HERE&gt;</v>
      </c>
      <c r="F87" s="490"/>
      <c r="G87" s="265" t="str">
        <f>IF('Fun Patches'!M19="A","A"," ")</f>
        <v xml:space="preserve"> </v>
      </c>
      <c r="I87" s="255"/>
      <c r="J87" s="359" t="str">
        <f>'Council Own'!C20</f>
        <v>&lt;List Requirement Here&gt;</v>
      </c>
      <c r="K87" s="265" t="str">
        <f>IF('Council Own'!M20="A","A"," ")</f>
        <v xml:space="preserve"> </v>
      </c>
      <c r="M87" s="255"/>
      <c r="N87" s="359" t="str">
        <f>'Council Own'!C68</f>
        <v>&lt;List Requirement Here&gt;</v>
      </c>
      <c r="O87" s="265" t="str">
        <f>IF('Council Own'!M68="A","A"," ")</f>
        <v xml:space="preserve"> </v>
      </c>
      <c r="Q87" s="255"/>
      <c r="R87" s="359" t="str">
        <f>'Council Own'!C116</f>
        <v>&lt;List Requirement Here&gt;</v>
      </c>
      <c r="S87" s="265" t="str">
        <f>IF('Council Own'!M116="A","A"," ")</f>
        <v xml:space="preserve"> </v>
      </c>
    </row>
    <row r="88" spans="1:22" x14ac:dyDescent="0.2">
      <c r="E88" s="489" t="str">
        <f>'Fun Patches'!C20</f>
        <v>&lt;LIST PATCH HERE&gt;</v>
      </c>
      <c r="F88" s="490"/>
      <c r="G88" s="265" t="str">
        <f>IF('Fun Patches'!M20="A","A"," ")</f>
        <v xml:space="preserve"> </v>
      </c>
      <c r="I88" s="255"/>
      <c r="J88" s="359" t="str">
        <f>'Council Own'!C21</f>
        <v>&lt;List Requirement Here&gt;</v>
      </c>
      <c r="K88" s="265" t="str">
        <f>IF('Council Own'!M21="A","A"," ")</f>
        <v xml:space="preserve"> </v>
      </c>
      <c r="M88" s="255"/>
      <c r="N88" s="359" t="str">
        <f>'Council Own'!C69</f>
        <v>&lt;List Requirement Here&gt;</v>
      </c>
      <c r="O88" s="265" t="str">
        <f>IF('Council Own'!M69="A","A"," ")</f>
        <v xml:space="preserve"> </v>
      </c>
      <c r="Q88" s="255"/>
      <c r="R88" s="359" t="str">
        <f>'Council Own'!C117</f>
        <v>&lt;List Requirement Here&gt;</v>
      </c>
      <c r="S88" s="265" t="str">
        <f>IF('Council Own'!M117="A","A"," ")</f>
        <v xml:space="preserve"> </v>
      </c>
    </row>
    <row r="89" spans="1:22" x14ac:dyDescent="0.2">
      <c r="E89" s="489" t="str">
        <f>'Fun Patches'!C21</f>
        <v>&lt;LIST PATCH HERE&gt;</v>
      </c>
      <c r="F89" s="490"/>
      <c r="G89" s="265" t="str">
        <f>IF('Fun Patches'!M21="A","A"," ")</f>
        <v xml:space="preserve"> </v>
      </c>
      <c r="I89" s="255"/>
      <c r="J89" s="359" t="str">
        <f>'Council Own'!C22</f>
        <v>&lt;List Requirement Here&gt;</v>
      </c>
      <c r="K89" s="265" t="str">
        <f>IF('Council Own'!M22="A","A"," ")</f>
        <v xml:space="preserve"> </v>
      </c>
      <c r="M89" s="255"/>
      <c r="N89" s="359" t="str">
        <f>'Council Own'!C70</f>
        <v>&lt;List Requirement Here&gt;</v>
      </c>
      <c r="O89" s="265" t="str">
        <f>IF('Council Own'!M70="A","A"," ")</f>
        <v xml:space="preserve"> </v>
      </c>
      <c r="Q89" s="255"/>
      <c r="R89" s="359" t="str">
        <f>'Council Own'!C118</f>
        <v>&lt;List Requirement Here&gt;</v>
      </c>
      <c r="S89" s="265" t="str">
        <f>IF('Council Own'!M118="A","A"," ")</f>
        <v xml:space="preserve"> </v>
      </c>
    </row>
    <row r="90" spans="1:22" x14ac:dyDescent="0.2">
      <c r="E90" s="489" t="str">
        <f>'Fun Patches'!C22</f>
        <v>&lt;LIST PATCH HERE&gt;</v>
      </c>
      <c r="F90" s="490"/>
      <c r="G90" s="265" t="str">
        <f>IF('Fun Patches'!M22="A","A"," ")</f>
        <v xml:space="preserve"> </v>
      </c>
      <c r="I90" s="255">
        <v>5</v>
      </c>
      <c r="J90" s="359" t="str">
        <f>'Council Own'!C23</f>
        <v>&lt;List Requirement Here&gt;</v>
      </c>
      <c r="K90" s="265" t="str">
        <f>IF('Council Own'!M23="A","A"," ")</f>
        <v xml:space="preserve"> </v>
      </c>
      <c r="M90" s="255">
        <v>5</v>
      </c>
      <c r="N90" s="359" t="str">
        <f>'Council Own'!C71</f>
        <v>&lt;List Requirement Here&gt;</v>
      </c>
      <c r="O90" s="265" t="str">
        <f>IF('Council Own'!M71="A","A"," ")</f>
        <v xml:space="preserve"> </v>
      </c>
      <c r="Q90" s="255">
        <v>5</v>
      </c>
      <c r="R90" s="359" t="str">
        <f>'Council Own'!C119</f>
        <v>&lt;List Requirement Here&gt;</v>
      </c>
      <c r="S90" s="265" t="str">
        <f>IF('Council Own'!M119="A","A"," ")</f>
        <v xml:space="preserve"> </v>
      </c>
    </row>
    <row r="91" spans="1:22" x14ac:dyDescent="0.2">
      <c r="E91" s="489" t="str">
        <f>'Fun Patches'!C23</f>
        <v>&lt;LIST PATCH HERE&gt;</v>
      </c>
      <c r="F91" s="490"/>
      <c r="G91" s="265" t="str">
        <f>IF('Fun Patches'!M23="A","A"," ")</f>
        <v xml:space="preserve"> </v>
      </c>
      <c r="I91" s="255"/>
      <c r="J91" s="359" t="str">
        <f>'Council Own'!C24</f>
        <v>&lt;List Requirement Here&gt;</v>
      </c>
      <c r="K91" s="265" t="str">
        <f>IF('Council Own'!M24="A","A"," ")</f>
        <v xml:space="preserve"> </v>
      </c>
      <c r="M91" s="255"/>
      <c r="N91" s="359" t="str">
        <f>'Council Own'!C72</f>
        <v>&lt;List Requirement Here&gt;</v>
      </c>
      <c r="O91" s="265" t="str">
        <f>IF('Council Own'!M72="A","A"," ")</f>
        <v xml:space="preserve"> </v>
      </c>
      <c r="Q91" s="255"/>
      <c r="R91" s="359" t="str">
        <f>'Council Own'!C120</f>
        <v>&lt;List Requirement Here&gt;</v>
      </c>
      <c r="S91" s="265" t="str">
        <f>IF('Council Own'!M120="A","A"," ")</f>
        <v xml:space="preserve"> </v>
      </c>
    </row>
    <row r="92" spans="1:22" x14ac:dyDescent="0.2">
      <c r="E92" s="489" t="str">
        <f>'Fun Patches'!C24</f>
        <v>&lt;LIST PATCH HERE&gt;</v>
      </c>
      <c r="F92" s="490"/>
      <c r="G92" s="265" t="str">
        <f>IF('Fun Patches'!M24="A","A"," ")</f>
        <v xml:space="preserve"> </v>
      </c>
      <c r="I92" s="255"/>
      <c r="J92" s="359" t="str">
        <f>'Council Own'!C25</f>
        <v>&lt;List Requirement Here&gt;</v>
      </c>
      <c r="K92" s="265" t="str">
        <f>IF('Council Own'!M25="A","A"," ")</f>
        <v xml:space="preserve"> </v>
      </c>
      <c r="M92" s="255"/>
      <c r="N92" s="359" t="str">
        <f>'Council Own'!C73</f>
        <v>&lt;List Requirement Here&gt;</v>
      </c>
      <c r="O92" s="265" t="str">
        <f>IF('Council Own'!M73="A","A"," ")</f>
        <v xml:space="preserve"> </v>
      </c>
      <c r="Q92" s="255"/>
      <c r="R92" s="359" t="str">
        <f>'Council Own'!C121</f>
        <v>&lt;List Requirement Here&gt;</v>
      </c>
      <c r="S92" s="265" t="str">
        <f>IF('Council Own'!M121="A","A"," ")</f>
        <v xml:space="preserve"> </v>
      </c>
    </row>
    <row r="93" spans="1:22" x14ac:dyDescent="0.2">
      <c r="E93" s="489" t="str">
        <f>'Fun Patches'!C25</f>
        <v>&lt;LIST PATCH HERE&gt;</v>
      </c>
      <c r="F93" s="490"/>
      <c r="G93" s="265" t="str">
        <f>IF('Fun Patches'!M25="A","A"," ")</f>
        <v xml:space="preserve"> </v>
      </c>
      <c r="I93" s="255"/>
      <c r="J93" s="359" t="str">
        <f>'Council Own'!C26</f>
        <v>&lt;List Requirement Here&gt;</v>
      </c>
      <c r="K93" s="265" t="str">
        <f>IF('Council Own'!M26="A","A"," ")</f>
        <v xml:space="preserve"> </v>
      </c>
      <c r="M93" s="255"/>
      <c r="N93" s="359" t="str">
        <f>'Council Own'!C74</f>
        <v>&lt;List Requirement Here&gt;</v>
      </c>
      <c r="O93" s="265" t="str">
        <f>IF('Council Own'!M68="A","A"," ")</f>
        <v xml:space="preserve"> </v>
      </c>
      <c r="Q93" s="255"/>
      <c r="R93" s="359" t="str">
        <f>'Council Own'!C122</f>
        <v>&lt;List Requirement Here&gt;</v>
      </c>
      <c r="S93" s="265" t="str">
        <f>IF('Council Own'!M122="A","A"," ")</f>
        <v xml:space="preserve"> </v>
      </c>
    </row>
    <row r="94" spans="1:22" x14ac:dyDescent="0.2">
      <c r="E94" s="489" t="str">
        <f>'Fun Patches'!C26</f>
        <v>&lt;LIST PATCH HERE&gt;</v>
      </c>
      <c r="F94" s="490"/>
      <c r="G94" s="265" t="str">
        <f>IF('Fun Patches'!M26="A","A"," ")</f>
        <v xml:space="preserve"> </v>
      </c>
      <c r="I94" s="266" t="str">
        <f>'Council Own'!B30</f>
        <v>&lt;&lt;List Badge Here&gt;&gt;</v>
      </c>
      <c r="J94" s="266"/>
      <c r="K94" s="266"/>
      <c r="M94" s="266" t="str">
        <f>'Council Own'!B78</f>
        <v>&lt;&lt;List Badge Here&gt;&gt;</v>
      </c>
      <c r="N94" s="266"/>
      <c r="O94" s="266"/>
      <c r="Q94" s="266" t="str">
        <f>'Council Own'!B126</f>
        <v>&lt;&lt;List Badge Here&gt;&gt;</v>
      </c>
      <c r="R94" s="266"/>
      <c r="S94" s="266"/>
    </row>
    <row r="95" spans="1:22" x14ac:dyDescent="0.2">
      <c r="E95" s="489" t="str">
        <f>'Fun Patches'!C27</f>
        <v>&lt;LIST PATCH HERE&gt;</v>
      </c>
      <c r="F95" s="490"/>
      <c r="G95" s="265" t="str">
        <f>IF('Fun Patches'!M27="A","A"," ")</f>
        <v xml:space="preserve"> </v>
      </c>
      <c r="I95" s="255">
        <v>1</v>
      </c>
      <c r="J95" s="359" t="str">
        <f>'Council Own'!C31</f>
        <v>&lt;List Requirement Here&gt;</v>
      </c>
      <c r="K95" s="265" t="str">
        <f>IF('Council Own'!M31="A","A"," ")</f>
        <v xml:space="preserve"> </v>
      </c>
      <c r="M95" s="255">
        <v>1</v>
      </c>
      <c r="N95" s="359" t="str">
        <f>'Council Own'!C79</f>
        <v>&lt;List Requirement Here&gt;</v>
      </c>
      <c r="O95" s="265" t="str">
        <f>IF('Council Own'!M79="A","A"," ")</f>
        <v xml:space="preserve"> </v>
      </c>
      <c r="Q95" s="255">
        <v>1</v>
      </c>
      <c r="R95" s="359" t="str">
        <f>'Council Own'!C127</f>
        <v>&lt;List Requirement Here&gt;</v>
      </c>
      <c r="S95" s="265" t="str">
        <f>IF('Council Own'!M127="A","A"," ")</f>
        <v xml:space="preserve"> </v>
      </c>
    </row>
    <row r="96" spans="1:22" x14ac:dyDescent="0.2">
      <c r="E96" s="489" t="str">
        <f>'Fun Patches'!C28</f>
        <v>&lt;LIST PATCH HERE&gt;</v>
      </c>
      <c r="F96" s="490"/>
      <c r="G96" s="265" t="str">
        <f>IF('Fun Patches'!M28="A","A"," ")</f>
        <v xml:space="preserve"> </v>
      </c>
      <c r="I96" s="255"/>
      <c r="J96" s="359" t="str">
        <f>'Council Own'!C32</f>
        <v>&lt;List Requirement Here&gt;</v>
      </c>
      <c r="K96" s="265" t="str">
        <f>IF('Council Own'!M32="A","A"," ")</f>
        <v xml:space="preserve"> </v>
      </c>
      <c r="M96" s="255"/>
      <c r="N96" s="359" t="str">
        <f>'Council Own'!C80</f>
        <v>&lt;List Requirement Here&gt;</v>
      </c>
      <c r="O96" s="265" t="str">
        <f>IF('Council Own'!M80="A","A"," ")</f>
        <v xml:space="preserve"> </v>
      </c>
      <c r="Q96" s="255"/>
      <c r="R96" s="359" t="str">
        <f>'Council Own'!C128</f>
        <v>&lt;List Requirement Here&gt;</v>
      </c>
      <c r="S96" s="265" t="str">
        <f>IF('Council Own'!M128="A","A"," ")</f>
        <v xml:space="preserve"> </v>
      </c>
      <c r="U96" s="253"/>
      <c r="V96" s="253"/>
    </row>
    <row r="97" spans="1:23" x14ac:dyDescent="0.2">
      <c r="E97" s="489" t="str">
        <f>'Fun Patches'!C29</f>
        <v>&lt;LIST PATCH HERE&gt;</v>
      </c>
      <c r="F97" s="490"/>
      <c r="G97" s="265" t="str">
        <f>IF('Fun Patches'!M29="A","A"," ")</f>
        <v xml:space="preserve"> </v>
      </c>
      <c r="I97" s="255"/>
      <c r="J97" s="359" t="str">
        <f>'Council Own'!C33</f>
        <v>&lt;List Requirement Here&gt;</v>
      </c>
      <c r="K97" s="265" t="str">
        <f>IF('Council Own'!M33="A","A"," ")</f>
        <v xml:space="preserve"> </v>
      </c>
      <c r="M97" s="255"/>
      <c r="N97" s="359" t="str">
        <f>'Council Own'!C81</f>
        <v>&lt;List Requirement Here&gt;</v>
      </c>
      <c r="O97" s="265" t="str">
        <f>IF('Council Own'!M81="A","A"," ")</f>
        <v xml:space="preserve"> </v>
      </c>
      <c r="Q97" s="255"/>
      <c r="R97" s="359" t="str">
        <f>'Council Own'!C129</f>
        <v>&lt;List Requirement Here&gt;</v>
      </c>
      <c r="S97" s="265" t="str">
        <f>IF('Council Own'!M129="A","A"," ")</f>
        <v xml:space="preserve"> </v>
      </c>
      <c r="U97" s="253"/>
      <c r="V97" s="253"/>
    </row>
    <row r="98" spans="1:23" x14ac:dyDescent="0.2">
      <c r="A98" s="502" t="s">
        <v>78</v>
      </c>
      <c r="B98" s="502"/>
      <c r="C98" s="502"/>
      <c r="E98" s="489" t="str">
        <f>'Fun Patches'!C30</f>
        <v>&lt;LIST PATCH HERE&gt;</v>
      </c>
      <c r="F98" s="490"/>
      <c r="G98" s="265" t="str">
        <f>IF('Fun Patches'!M30="A","A"," ")</f>
        <v xml:space="preserve"> </v>
      </c>
      <c r="I98" s="255"/>
      <c r="J98" s="359" t="str">
        <f>'Council Own'!C34</f>
        <v>&lt;List Requirement Here&gt;</v>
      </c>
      <c r="K98" s="265" t="str">
        <f>IF('Council Own'!M34="A","A"," ")</f>
        <v xml:space="preserve"> </v>
      </c>
      <c r="M98" s="255"/>
      <c r="N98" s="359" t="str">
        <f>'Council Own'!C82</f>
        <v>&lt;List Requirement Here&gt;</v>
      </c>
      <c r="O98" s="265" t="str">
        <f>IF('Council Own'!M82="A","A"," ")</f>
        <v xml:space="preserve"> </v>
      </c>
      <c r="Q98" s="255"/>
      <c r="R98" s="359" t="str">
        <f>'Council Own'!C130</f>
        <v>&lt;List Requirement Here&gt;</v>
      </c>
      <c r="S98" s="265" t="str">
        <f>IF('Council Own'!M130="A","A"," ")</f>
        <v xml:space="preserve"> </v>
      </c>
      <c r="U98" s="253"/>
      <c r="V98" s="253"/>
    </row>
    <row r="99" spans="1:23" ht="14.25" customHeight="1" x14ac:dyDescent="0.2">
      <c r="A99" s="499" t="s">
        <v>75</v>
      </c>
      <c r="B99" s="500"/>
      <c r="C99" s="501"/>
      <c r="E99" s="489" t="str">
        <f>'Fun Patches'!C31</f>
        <v>&lt;LIST PATCH HERE&gt;</v>
      </c>
      <c r="F99" s="490"/>
      <c r="G99" s="265" t="str">
        <f>IF('Fun Patches'!M31="A","A"," ")</f>
        <v xml:space="preserve"> </v>
      </c>
      <c r="I99" s="255">
        <v>2</v>
      </c>
      <c r="J99" s="359" t="str">
        <f>'Council Own'!C35</f>
        <v>&lt;List Requirement Here&gt;</v>
      </c>
      <c r="K99" s="265" t="str">
        <f>IF('Council Own'!M35="A","A"," ")</f>
        <v xml:space="preserve"> </v>
      </c>
      <c r="M99" s="255">
        <v>2</v>
      </c>
      <c r="N99" s="359" t="str">
        <f>'Council Own'!C83</f>
        <v>&lt;List Requirement Here&gt;</v>
      </c>
      <c r="O99" s="265" t="str">
        <f>IF('Council Own'!M83="A","A"," ")</f>
        <v xml:space="preserve"> </v>
      </c>
      <c r="Q99" s="255">
        <v>2</v>
      </c>
      <c r="R99" s="359" t="str">
        <f>'Council Own'!C131</f>
        <v>&lt;List Requirement Here&gt;</v>
      </c>
      <c r="S99" s="265" t="str">
        <f>IF('Council Own'!M131="A","A"," ")</f>
        <v xml:space="preserve"> </v>
      </c>
      <c r="U99" s="253"/>
      <c r="V99" s="253"/>
    </row>
    <row r="100" spans="1:23" x14ac:dyDescent="0.2">
      <c r="A100" s="499" t="s">
        <v>76</v>
      </c>
      <c r="B100" s="500"/>
      <c r="C100" s="501"/>
      <c r="E100" s="489" t="str">
        <f>'Fun Patches'!C32</f>
        <v>&lt;LIST PATCH HERE&gt;</v>
      </c>
      <c r="F100" s="490"/>
      <c r="G100" s="265" t="str">
        <f>IF('Fun Patches'!M32="A","A"," ")</f>
        <v xml:space="preserve"> </v>
      </c>
      <c r="I100" s="255"/>
      <c r="J100" s="359" t="str">
        <f>'Council Own'!C36</f>
        <v>&lt;List Requirement Here&gt;</v>
      </c>
      <c r="K100" s="265" t="str">
        <f>IF('Council Own'!M36="A","A"," ")</f>
        <v xml:space="preserve"> </v>
      </c>
      <c r="M100" s="255"/>
      <c r="N100" s="359" t="str">
        <f>'Council Own'!C84</f>
        <v>&lt;List Requirement Here&gt;</v>
      </c>
      <c r="O100" s="265" t="str">
        <f>IF('Council Own'!M84="A","A"," ")</f>
        <v xml:space="preserve"> </v>
      </c>
      <c r="Q100" s="255"/>
      <c r="R100" s="359" t="str">
        <f>'Council Own'!C132</f>
        <v>&lt;List Requirement Here&gt;</v>
      </c>
      <c r="S100" s="265" t="str">
        <f>IF('Council Own'!M132="A","A"," ")</f>
        <v xml:space="preserve"> </v>
      </c>
      <c r="U100" s="352"/>
      <c r="V100" s="353"/>
      <c r="W100" s="356"/>
    </row>
    <row r="101" spans="1:23" x14ac:dyDescent="0.2">
      <c r="A101" s="486" t="s">
        <v>77</v>
      </c>
      <c r="B101" s="487"/>
      <c r="C101" s="488"/>
      <c r="E101" s="489" t="str">
        <f>'Fun Patches'!C33</f>
        <v>&lt;LIST PATCH HERE&gt;</v>
      </c>
      <c r="F101" s="490"/>
      <c r="G101" s="265" t="str">
        <f>IF('Fun Patches'!M33="A","A"," ")</f>
        <v xml:space="preserve"> </v>
      </c>
      <c r="I101" s="255"/>
      <c r="J101" s="359" t="str">
        <f>'Council Own'!C37</f>
        <v>&lt;List Requirement Here&gt;</v>
      </c>
      <c r="K101" s="265" t="str">
        <f>IF('Council Own'!M37="A","A"," ")</f>
        <v xml:space="preserve"> </v>
      </c>
      <c r="M101" s="255"/>
      <c r="N101" s="359" t="str">
        <f>'Council Own'!C85</f>
        <v>&lt;List Requirement Here&gt;</v>
      </c>
      <c r="O101" s="265" t="str">
        <f>IF('Council Own'!M85="A","A"," ")</f>
        <v xml:space="preserve"> </v>
      </c>
      <c r="Q101" s="255"/>
      <c r="R101" s="359" t="str">
        <f>'Council Own'!C133</f>
        <v>&lt;List Requirement Here&gt;</v>
      </c>
      <c r="S101" s="265" t="str">
        <f>IF('Council Own'!M133="A","A"," ")</f>
        <v xml:space="preserve"> </v>
      </c>
      <c r="U101" s="253"/>
      <c r="V101" s="253"/>
    </row>
    <row r="102" spans="1:23" x14ac:dyDescent="0.2">
      <c r="E102" s="489" t="str">
        <f>'Fun Patches'!C34</f>
        <v>&lt;LIST PATCH HERE&gt;</v>
      </c>
      <c r="F102" s="490"/>
      <c r="G102" s="265" t="str">
        <f>IF('Fun Patches'!M34="A","A"," ")</f>
        <v xml:space="preserve"> </v>
      </c>
      <c r="I102" s="255"/>
      <c r="J102" s="359" t="str">
        <f>'Council Own'!C38</f>
        <v>&lt;List Requirement Here&gt;</v>
      </c>
      <c r="K102" s="265" t="str">
        <f>IF('Council Own'!M38="A","A"," ")</f>
        <v xml:space="preserve"> </v>
      </c>
      <c r="M102" s="255"/>
      <c r="N102" s="359" t="str">
        <f>'Council Own'!C86</f>
        <v>&lt;List Requirement Here&gt;</v>
      </c>
      <c r="O102" s="265" t="str">
        <f>IF('Council Own'!M86="A","A"," ")</f>
        <v xml:space="preserve"> </v>
      </c>
      <c r="Q102" s="255"/>
      <c r="R102" s="359" t="str">
        <f>'Council Own'!C134</f>
        <v>&lt;List Requirement Here&gt;</v>
      </c>
      <c r="S102" s="265" t="str">
        <f>IF('Council Own'!M134="A","A"," ")</f>
        <v xml:space="preserve"> </v>
      </c>
      <c r="U102" s="253"/>
      <c r="V102" s="253"/>
    </row>
    <row r="103" spans="1:23" x14ac:dyDescent="0.2">
      <c r="E103" s="489" t="str">
        <f>'Fun Patches'!C35</f>
        <v>&lt;LIST PATCH HERE&gt;</v>
      </c>
      <c r="F103" s="490"/>
      <c r="G103" s="265" t="str">
        <f>IF('Fun Patches'!M35="A","A"," ")</f>
        <v xml:space="preserve"> </v>
      </c>
      <c r="I103" s="255">
        <v>3</v>
      </c>
      <c r="J103" s="359" t="str">
        <f>'Council Own'!C39</f>
        <v>&lt;List Requirement Here&gt;</v>
      </c>
      <c r="K103" s="265" t="str">
        <f>IF('Council Own'!M39="A","A"," ")</f>
        <v xml:space="preserve"> </v>
      </c>
      <c r="M103" s="255">
        <v>3</v>
      </c>
      <c r="N103" s="359" t="str">
        <f>'Council Own'!C87</f>
        <v>&lt;List Requirement Here&gt;</v>
      </c>
      <c r="O103" s="265" t="str">
        <f>IF('Council Own'!M87="A","A"," ")</f>
        <v xml:space="preserve"> </v>
      </c>
      <c r="Q103" s="255">
        <v>3</v>
      </c>
      <c r="R103" s="359" t="str">
        <f>'Council Own'!C135</f>
        <v>&lt;List Requirement Here&gt;</v>
      </c>
      <c r="S103" s="265" t="str">
        <f>IF('Council Own'!M135="A","A"," ")</f>
        <v xml:space="preserve"> </v>
      </c>
      <c r="U103" s="253"/>
      <c r="V103" s="253"/>
    </row>
    <row r="104" spans="1:23" x14ac:dyDescent="0.2">
      <c r="E104" s="489" t="str">
        <f>'Fun Patches'!C36</f>
        <v>&lt;LIST PATCH HERE&gt;</v>
      </c>
      <c r="F104" s="490"/>
      <c r="G104" s="265" t="str">
        <f>IF('Fun Patches'!M36="A","A"," ")</f>
        <v xml:space="preserve"> </v>
      </c>
      <c r="I104" s="255"/>
      <c r="J104" s="359" t="str">
        <f>'Council Own'!C40</f>
        <v>&lt;List Requirement Here&gt;</v>
      </c>
      <c r="K104" s="265" t="str">
        <f>IF('Council Own'!M40="A","A"," ")</f>
        <v xml:space="preserve"> </v>
      </c>
      <c r="M104" s="255"/>
      <c r="N104" s="359" t="str">
        <f>'Council Own'!C88</f>
        <v>&lt;List Requirement Here&gt;</v>
      </c>
      <c r="O104" s="265" t="str">
        <f>IF('Council Own'!M88="A","A"," ")</f>
        <v xml:space="preserve"> </v>
      </c>
      <c r="Q104" s="255"/>
      <c r="R104" s="359" t="str">
        <f>'Council Own'!C136</f>
        <v>&lt;List Requirement Here&gt;</v>
      </c>
      <c r="S104" s="265" t="str">
        <f>IF('Council Own'!M136="A","A"," ")</f>
        <v xml:space="preserve"> </v>
      </c>
      <c r="U104" s="253"/>
      <c r="V104" s="253"/>
    </row>
    <row r="105" spans="1:23" x14ac:dyDescent="0.2">
      <c r="E105" s="489" t="str">
        <f>'Fun Patches'!C37</f>
        <v>&lt;LIST PATCH HERE&gt;</v>
      </c>
      <c r="F105" s="490"/>
      <c r="G105" s="265" t="str">
        <f>IF('Fun Patches'!M37="A","A"," ")</f>
        <v xml:space="preserve"> </v>
      </c>
      <c r="I105" s="255"/>
      <c r="J105" s="359" t="str">
        <f>'Council Own'!C41</f>
        <v>&lt;List Requirement Here&gt;</v>
      </c>
      <c r="K105" s="265" t="str">
        <f>IF('Council Own'!M41="A","A"," ")</f>
        <v xml:space="preserve"> </v>
      </c>
      <c r="M105" s="255"/>
      <c r="N105" s="359" t="str">
        <f>'Council Own'!C89</f>
        <v>&lt;List Requirement Here&gt;</v>
      </c>
      <c r="O105" s="265" t="str">
        <f>IF('Council Own'!M89="A","A"," ")</f>
        <v xml:space="preserve"> </v>
      </c>
      <c r="Q105" s="255"/>
      <c r="R105" s="359" t="str">
        <f>'Council Own'!C137</f>
        <v>&lt;List Requirement Here&gt;</v>
      </c>
      <c r="S105" s="265" t="str">
        <f>IF('Council Own'!M137="A","A"," ")</f>
        <v xml:space="preserve"> </v>
      </c>
      <c r="U105" s="253"/>
      <c r="V105" s="253"/>
    </row>
    <row r="106" spans="1:23" x14ac:dyDescent="0.2">
      <c r="E106" s="489" t="str">
        <f>'Fun Patches'!C38</f>
        <v>&lt;LIST PATCH HERE&gt;</v>
      </c>
      <c r="F106" s="490"/>
      <c r="G106" s="265" t="str">
        <f>IF('Fun Patches'!M38="A","A"," ")</f>
        <v xml:space="preserve"> </v>
      </c>
      <c r="I106" s="255"/>
      <c r="J106" s="359" t="str">
        <f>'Council Own'!C42</f>
        <v>&lt;List Requirement Here&gt;</v>
      </c>
      <c r="K106" s="265" t="str">
        <f>IF('Council Own'!M42="A","A"," ")</f>
        <v xml:space="preserve"> </v>
      </c>
      <c r="M106" s="255"/>
      <c r="N106" s="359" t="str">
        <f>'Council Own'!C90</f>
        <v>&lt;List Requirement Here&gt;</v>
      </c>
      <c r="O106" s="265" t="str">
        <f>IF('Council Own'!M90="A","A"," ")</f>
        <v xml:space="preserve"> </v>
      </c>
      <c r="Q106" s="255"/>
      <c r="R106" s="359" t="str">
        <f>'Council Own'!C138</f>
        <v>&lt;List Requirement Here&gt;</v>
      </c>
      <c r="S106" s="265" t="str">
        <f>IF('Council Own'!M138="A","A"," ")</f>
        <v xml:space="preserve"> </v>
      </c>
      <c r="U106" s="253"/>
      <c r="V106" s="253"/>
    </row>
    <row r="107" spans="1:23" x14ac:dyDescent="0.2">
      <c r="E107" s="292"/>
      <c r="F107" s="271"/>
      <c r="G107" s="356"/>
      <c r="I107" s="255">
        <v>4</v>
      </c>
      <c r="J107" s="359" t="str">
        <f>'Council Own'!C43</f>
        <v>&lt;List Requirement Here&gt;</v>
      </c>
      <c r="K107" s="265" t="str">
        <f>IF('Council Own'!M43="A","A"," ")</f>
        <v xml:space="preserve"> </v>
      </c>
      <c r="M107" s="255">
        <v>4</v>
      </c>
      <c r="N107" s="359" t="str">
        <f>'Council Own'!C91</f>
        <v>&lt;List Requirement Here&gt;</v>
      </c>
      <c r="O107" s="265" t="str">
        <f>IF('Council Own'!M91="A","A"," ")</f>
        <v xml:space="preserve"> </v>
      </c>
      <c r="Q107" s="255">
        <v>4</v>
      </c>
      <c r="R107" s="359" t="str">
        <f>'Council Own'!C139</f>
        <v>&lt;List Requirement Here&gt;</v>
      </c>
      <c r="S107" s="265" t="str">
        <f>IF('Council Own'!M139="A","A"," ")</f>
        <v xml:space="preserve"> </v>
      </c>
      <c r="U107" s="253"/>
      <c r="V107" s="253"/>
    </row>
    <row r="108" spans="1:23" x14ac:dyDescent="0.2">
      <c r="I108" s="255"/>
      <c r="J108" s="359" t="str">
        <f>'Council Own'!C44</f>
        <v>&lt;List Requirement Here&gt;</v>
      </c>
      <c r="K108" s="265" t="str">
        <f>IF('Council Own'!M44="A","A"," ")</f>
        <v xml:space="preserve"> </v>
      </c>
      <c r="M108" s="255"/>
      <c r="N108" s="359" t="str">
        <f>'Council Own'!C92</f>
        <v>&lt;List Requirement Here&gt;</v>
      </c>
      <c r="O108" s="265" t="str">
        <f>IF('Council Own'!M92="A","A"," ")</f>
        <v xml:space="preserve"> </v>
      </c>
      <c r="Q108" s="255"/>
      <c r="R108" s="359" t="str">
        <f>'Council Own'!C140</f>
        <v>&lt;List Requirement Here&gt;</v>
      </c>
      <c r="S108" s="265" t="str">
        <f>IF('Council Own'!M140="A","A"," ")</f>
        <v xml:space="preserve"> </v>
      </c>
      <c r="U108" s="253"/>
      <c r="V108" s="253"/>
    </row>
    <row r="109" spans="1:23" x14ac:dyDescent="0.2">
      <c r="I109" s="255"/>
      <c r="J109" s="359" t="str">
        <f>'Council Own'!C45</f>
        <v>&lt;List Requirement Here&gt;</v>
      </c>
      <c r="K109" s="265" t="str">
        <f>IF('Council Own'!M45="A","A"," ")</f>
        <v xml:space="preserve"> </v>
      </c>
      <c r="M109" s="255"/>
      <c r="N109" s="359" t="str">
        <f>'Council Own'!C93</f>
        <v>&lt;List Requirement Here&gt;</v>
      </c>
      <c r="O109" s="265" t="str">
        <f>IF('Council Own'!M93="A","A"," ")</f>
        <v xml:space="preserve"> </v>
      </c>
      <c r="Q109" s="255"/>
      <c r="R109" s="359" t="str">
        <f>'Council Own'!C141</f>
        <v>&lt;List Requirement Here&gt;</v>
      </c>
      <c r="S109" s="265" t="str">
        <f>IF('Council Own'!M141="A","A"," ")</f>
        <v xml:space="preserve"> </v>
      </c>
      <c r="U109" s="253"/>
      <c r="V109" s="253"/>
    </row>
    <row r="110" spans="1:23" x14ac:dyDescent="0.2">
      <c r="I110" s="255"/>
      <c r="J110" s="359" t="str">
        <f>'Council Own'!C46</f>
        <v>&lt;List Requirement Here&gt;</v>
      </c>
      <c r="K110" s="265" t="str">
        <f>IF('Council Own'!M46="A","A"," ")</f>
        <v xml:space="preserve"> </v>
      </c>
      <c r="M110" s="255"/>
      <c r="N110" s="359" t="str">
        <f>'Council Own'!C94</f>
        <v>&lt;List Requirement Here&gt;</v>
      </c>
      <c r="O110" s="265" t="str">
        <f>IF('Council Own'!M94="A","A"," ")</f>
        <v xml:space="preserve"> </v>
      </c>
      <c r="Q110" s="255"/>
      <c r="R110" s="359" t="str">
        <f>'Council Own'!C142</f>
        <v>&lt;List Requirement Here&gt;</v>
      </c>
      <c r="S110" s="265" t="str">
        <f>IF('Council Own'!M142="A","A"," ")</f>
        <v xml:space="preserve"> </v>
      </c>
      <c r="U110" s="253"/>
      <c r="V110" s="253"/>
    </row>
    <row r="111" spans="1:23" x14ac:dyDescent="0.2">
      <c r="I111" s="255">
        <v>5</v>
      </c>
      <c r="J111" s="359" t="str">
        <f>'Council Own'!C47</f>
        <v>&lt;List Requirement Here&gt;</v>
      </c>
      <c r="K111" s="265" t="str">
        <f>IF('Council Own'!M47="A","A"," ")</f>
        <v xml:space="preserve"> </v>
      </c>
      <c r="M111" s="255">
        <v>5</v>
      </c>
      <c r="N111" s="359" t="str">
        <f>'Council Own'!C95</f>
        <v>&lt;List Requirement Here&gt;</v>
      </c>
      <c r="O111" s="265" t="str">
        <f>IF('Council Own'!M95="A","A"," ")</f>
        <v xml:space="preserve"> </v>
      </c>
      <c r="Q111" s="255">
        <v>5</v>
      </c>
      <c r="R111" s="359" t="str">
        <f>'Council Own'!C143</f>
        <v>&lt;List Requirement Here&gt;</v>
      </c>
      <c r="S111" s="265" t="str">
        <f>IF('Council Own'!M143="A","A"," ")</f>
        <v xml:space="preserve"> </v>
      </c>
      <c r="U111" s="353"/>
      <c r="V111" s="353"/>
      <c r="W111" s="356"/>
    </row>
    <row r="112" spans="1:23" x14ac:dyDescent="0.2">
      <c r="I112" s="255"/>
      <c r="J112" s="359" t="str">
        <f>'Council Own'!C48</f>
        <v>&lt;List Requirement Here&gt;</v>
      </c>
      <c r="K112" s="265" t="str">
        <f>IF('Council Own'!M48="A","A"," ")</f>
        <v xml:space="preserve"> </v>
      </c>
      <c r="M112" s="255"/>
      <c r="N112" s="359" t="str">
        <f>'Council Own'!C96</f>
        <v>&lt;List Requirement Here&gt;</v>
      </c>
      <c r="O112" s="265" t="str">
        <f>IF('Council Own'!M96="A","A"," ")</f>
        <v xml:space="preserve"> </v>
      </c>
      <c r="Q112" s="255"/>
      <c r="R112" s="359" t="str">
        <f>'Council Own'!C144</f>
        <v>&lt;List Requirement Here&gt;</v>
      </c>
      <c r="S112" s="265" t="str">
        <f>IF('Council Own'!M144="A","A"," ")</f>
        <v xml:space="preserve"> </v>
      </c>
      <c r="U112" s="253"/>
      <c r="V112" s="253"/>
    </row>
    <row r="113" spans="9:22" x14ac:dyDescent="0.2">
      <c r="I113" s="255"/>
      <c r="J113" s="359" t="str">
        <f>'Council Own'!C49</f>
        <v>&lt;List Requirement Here&gt;</v>
      </c>
      <c r="K113" s="265" t="str">
        <f>IF('Council Own'!M49="A","A"," ")</f>
        <v xml:space="preserve"> </v>
      </c>
      <c r="M113" s="255"/>
      <c r="N113" s="359" t="str">
        <f>'Council Own'!C97</f>
        <v>&lt;List Requirement Here&gt;</v>
      </c>
      <c r="O113" s="265" t="str">
        <f>IF('Council Own'!M97="A","A"," ")</f>
        <v xml:space="preserve"> </v>
      </c>
      <c r="Q113" s="255"/>
      <c r="R113" s="359" t="str">
        <f>'Council Own'!C145</f>
        <v>&lt;List Requirement Here&gt;</v>
      </c>
      <c r="S113" s="265" t="str">
        <f>IF('Council Own'!M145="A","A"," ")</f>
        <v xml:space="preserve"> </v>
      </c>
      <c r="U113" s="253"/>
      <c r="V113" s="253"/>
    </row>
    <row r="114" spans="9:22" x14ac:dyDescent="0.2">
      <c r="I114" s="255"/>
      <c r="J114" s="359" t="str">
        <f>'Council Own'!C50</f>
        <v>&lt;List Requirement Here&gt;</v>
      </c>
      <c r="K114" s="265" t="str">
        <f>IF('Council Own'!M50="A","A"," ")</f>
        <v xml:space="preserve"> </v>
      </c>
      <c r="M114" s="255"/>
      <c r="N114" s="359" t="str">
        <f>'Council Own'!C98</f>
        <v>&lt;List Requirement Here&gt;</v>
      </c>
      <c r="O114" s="265" t="str">
        <f>IF('Council Own'!M98="A","A"," ")</f>
        <v xml:space="preserve"> </v>
      </c>
      <c r="Q114" s="255"/>
      <c r="R114" s="359" t="str">
        <f>'Council Own'!C146</f>
        <v>&lt;List Requirement Here&gt;</v>
      </c>
      <c r="S114" s="265" t="str">
        <f>IF('Council Own'!M146="A","A"," ")</f>
        <v xml:space="preserve"> </v>
      </c>
      <c r="U114" s="253"/>
      <c r="V114" s="253"/>
    </row>
    <row r="115" spans="9:22" x14ac:dyDescent="0.2">
      <c r="I115" s="292"/>
      <c r="J115" s="271"/>
      <c r="K115" s="356"/>
      <c r="U115" s="253"/>
      <c r="V115" s="253"/>
    </row>
    <row r="116" spans="9:22" x14ac:dyDescent="0.2">
      <c r="I116" s="292"/>
      <c r="J116" s="271"/>
      <c r="K116" s="356"/>
      <c r="U116" s="253"/>
      <c r="V116" s="253"/>
    </row>
    <row r="117" spans="9:22" x14ac:dyDescent="0.2">
      <c r="I117" s="292"/>
      <c r="J117" s="271"/>
      <c r="K117" s="356"/>
    </row>
    <row r="118" spans="9:22" x14ac:dyDescent="0.2">
      <c r="I118" s="292"/>
      <c r="J118" s="271"/>
      <c r="K118" s="356"/>
    </row>
    <row r="119" spans="9:22" x14ac:dyDescent="0.2">
      <c r="I119" s="292"/>
      <c r="J119" s="271"/>
      <c r="K119" s="356"/>
    </row>
    <row r="120" spans="9:22" x14ac:dyDescent="0.2">
      <c r="I120" s="292"/>
      <c r="J120" s="271"/>
      <c r="K120" s="356"/>
    </row>
    <row r="121" spans="9:22" x14ac:dyDescent="0.2">
      <c r="J121" s="262"/>
      <c r="K121" s="262"/>
    </row>
    <row r="147" ht="12.75" customHeight="1" x14ac:dyDescent="0.2"/>
    <row r="148" ht="12.75" customHeight="1" x14ac:dyDescent="0.2"/>
    <row r="172" ht="12.75" customHeight="1" x14ac:dyDescent="0.2"/>
    <row r="173" ht="12.75" customHeight="1" x14ac:dyDescent="0.2"/>
  </sheetData>
  <sheetProtection password="9A15" sheet="1" objects="1" scenarios="1" selectLockedCells="1" selectUnlockedCells="1"/>
  <mergeCells count="113">
    <mergeCell ref="E102:F102"/>
    <mergeCell ref="E96:F96"/>
    <mergeCell ref="E97:F97"/>
    <mergeCell ref="A98:C98"/>
    <mergeCell ref="E98:F98"/>
    <mergeCell ref="A99:C99"/>
    <mergeCell ref="E99:F99"/>
    <mergeCell ref="A100:C100"/>
    <mergeCell ref="E100:F100"/>
    <mergeCell ref="A101:C101"/>
    <mergeCell ref="E101:F101"/>
    <mergeCell ref="E87:F87"/>
    <mergeCell ref="E88:F88"/>
    <mergeCell ref="E89:F89"/>
    <mergeCell ref="E90:F90"/>
    <mergeCell ref="E91:F91"/>
    <mergeCell ref="E92:F92"/>
    <mergeCell ref="E93:F93"/>
    <mergeCell ref="E94:F94"/>
    <mergeCell ref="E95:F95"/>
    <mergeCell ref="E78:F78"/>
    <mergeCell ref="E79:F79"/>
    <mergeCell ref="E80:F80"/>
    <mergeCell ref="E81:F81"/>
    <mergeCell ref="E82:F82"/>
    <mergeCell ref="E83:F83"/>
    <mergeCell ref="E84:F84"/>
    <mergeCell ref="E85:F85"/>
    <mergeCell ref="E86:F86"/>
    <mergeCell ref="A26:B26"/>
    <mergeCell ref="A28:C28"/>
    <mergeCell ref="Q28:R28"/>
    <mergeCell ref="B29:C29"/>
    <mergeCell ref="B30:C30"/>
    <mergeCell ref="B34:C34"/>
    <mergeCell ref="Q34:R34"/>
    <mergeCell ref="B35:C35"/>
    <mergeCell ref="B42:C42"/>
    <mergeCell ref="Q42:R42"/>
    <mergeCell ref="A8:B8"/>
    <mergeCell ref="A9:B9"/>
    <mergeCell ref="A11:B11"/>
    <mergeCell ref="A16:B16"/>
    <mergeCell ref="A18:B18"/>
    <mergeCell ref="A19:B19"/>
    <mergeCell ref="A20:B20"/>
    <mergeCell ref="A24:C24"/>
    <mergeCell ref="A25:B25"/>
    <mergeCell ref="Q1:S1"/>
    <mergeCell ref="E2:G2"/>
    <mergeCell ref="Q2:R2"/>
    <mergeCell ref="Q3:R3"/>
    <mergeCell ref="Q4:R4"/>
    <mergeCell ref="Q5:R5"/>
    <mergeCell ref="Q6:R6"/>
    <mergeCell ref="Q7:R7"/>
    <mergeCell ref="Q8:R8"/>
    <mergeCell ref="A3:B3"/>
    <mergeCell ref="A4:C4"/>
    <mergeCell ref="A5:B5"/>
    <mergeCell ref="A6:B6"/>
    <mergeCell ref="A7:B7"/>
    <mergeCell ref="A1:C1"/>
    <mergeCell ref="E1:G1"/>
    <mergeCell ref="I1:K1"/>
    <mergeCell ref="M1:O1"/>
    <mergeCell ref="Q9:R9"/>
    <mergeCell ref="A10:B10"/>
    <mergeCell ref="Q10:R10"/>
    <mergeCell ref="Q11:R11"/>
    <mergeCell ref="Q12:R12"/>
    <mergeCell ref="A13:C13"/>
    <mergeCell ref="Q13:R13"/>
    <mergeCell ref="Q14:R14"/>
    <mergeCell ref="Q15:R15"/>
    <mergeCell ref="A12:B12"/>
    <mergeCell ref="A14:B14"/>
    <mergeCell ref="A15:B15"/>
    <mergeCell ref="Q16:R16"/>
    <mergeCell ref="Q17:R17"/>
    <mergeCell ref="Q18:R18"/>
    <mergeCell ref="Q19:R19"/>
    <mergeCell ref="Q20:R20"/>
    <mergeCell ref="A21:C21"/>
    <mergeCell ref="Q21:R21"/>
    <mergeCell ref="A22:B22"/>
    <mergeCell ref="A23:B23"/>
    <mergeCell ref="E23:G23"/>
    <mergeCell ref="A17:B17"/>
    <mergeCell ref="E103:F103"/>
    <mergeCell ref="E104:F104"/>
    <mergeCell ref="E105:F105"/>
    <mergeCell ref="E106:F106"/>
    <mergeCell ref="B43:C43"/>
    <mergeCell ref="E45:G45"/>
    <mergeCell ref="A49:C49"/>
    <mergeCell ref="Q55:S55"/>
    <mergeCell ref="E72:G72"/>
    <mergeCell ref="I72:K72"/>
    <mergeCell ref="M72:O72"/>
    <mergeCell ref="Q72:S72"/>
    <mergeCell ref="E73:F73"/>
    <mergeCell ref="A72:C72"/>
    <mergeCell ref="A76:B76"/>
    <mergeCell ref="A77:B77"/>
    <mergeCell ref="A78:B78"/>
    <mergeCell ref="A73:B73"/>
    <mergeCell ref="A74:B74"/>
    <mergeCell ref="A75:B75"/>
    <mergeCell ref="E74:F74"/>
    <mergeCell ref="E75:F75"/>
    <mergeCell ref="E76:F76"/>
    <mergeCell ref="E77:F77"/>
  </mergeCells>
  <pageMargins left="0.75" right="0.75" top="0.4" bottom="0.2" header="0.2" footer="0.2"/>
  <pageSetup scale="64" fitToHeight="0" orientation="landscape" horizontalDpi="300" verticalDpi="300" r:id="rId1"/>
  <headerFooter alignWithMargins="0">
    <oddHeader>&amp;C&amp;"Arial,Bold"&amp;12CadetteTrax - &amp;10&amp;D</oddHeader>
  </headerFooter>
  <rowBreaks count="1" manualBreakCount="1">
    <brk id="69" max="18"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21"/>
  <sheetViews>
    <sheetView workbookViewId="0">
      <selection activeCell="G7" sqref="G7"/>
    </sheetView>
  </sheetViews>
  <sheetFormatPr defaultRowHeight="12.75" x14ac:dyDescent="0.2"/>
  <cols>
    <col min="1" max="1" width="2.7109375" style="249" customWidth="1"/>
    <col min="2" max="2" width="30.7109375" style="249" customWidth="1"/>
    <col min="3" max="4" width="2.5703125" style="249" customWidth="1"/>
    <col min="5" max="5" width="2.7109375" style="249" bestFit="1" customWidth="1"/>
    <col min="6" max="6" width="30.28515625" style="249" customWidth="1"/>
    <col min="7" max="7" width="3" style="249" customWidth="1"/>
    <col min="8" max="8" width="3.140625" style="249" customWidth="1"/>
    <col min="9" max="9" width="2" style="249" customWidth="1"/>
    <col min="10" max="10" width="30.28515625" style="249" customWidth="1"/>
    <col min="11" max="11" width="3" style="249" customWidth="1"/>
    <col min="12" max="12" width="3.140625" style="249" customWidth="1"/>
    <col min="13" max="13" width="2" style="249" customWidth="1"/>
    <col min="14" max="14" width="30.28515625" style="249" customWidth="1"/>
    <col min="15" max="16" width="3" style="249" customWidth="1"/>
    <col min="17" max="17" width="2.7109375" style="249" customWidth="1"/>
    <col min="18" max="18" width="30.5703125" style="249" customWidth="1"/>
    <col min="19" max="19" width="2.7109375" style="249" customWidth="1"/>
    <col min="20" max="16384" width="9.140625" style="249"/>
  </cols>
  <sheetData>
    <row r="1" spans="1:21" ht="23.25" x14ac:dyDescent="0.35">
      <c r="A1" s="530" t="str">
        <f ca="1">MID(CELL("filename",A1),FIND(IF(ISERROR(FIND("]",CELL("filename",A1))),"$","]"),CELL("filename",A1))+1,256)</f>
        <v>ambassador 11</v>
      </c>
      <c r="B1" s="530"/>
      <c r="C1" s="530"/>
      <c r="D1" s="273"/>
      <c r="E1" s="524" t="s">
        <v>16</v>
      </c>
      <c r="F1" s="524"/>
      <c r="G1" s="524"/>
      <c r="I1" s="524" t="s">
        <v>16</v>
      </c>
      <c r="J1" s="524"/>
      <c r="K1" s="524"/>
      <c r="M1" s="524" t="s">
        <v>16</v>
      </c>
      <c r="N1" s="524"/>
      <c r="O1" s="524"/>
      <c r="Q1" s="524" t="s">
        <v>141</v>
      </c>
      <c r="R1" s="524"/>
      <c r="S1" s="524"/>
      <c r="T1" s="247"/>
      <c r="U1" s="247"/>
    </row>
    <row r="2" spans="1:21" s="253" customFormat="1" ht="13.5" thickBot="1" x14ac:dyDescent="0.25">
      <c r="A2" s="250"/>
      <c r="B2" s="251"/>
      <c r="C2" s="252" t="s">
        <v>17</v>
      </c>
      <c r="D2" s="251"/>
      <c r="E2" s="510" t="str">
        <f>Badges!B6</f>
        <v>Photography</v>
      </c>
      <c r="F2" s="510"/>
      <c r="G2" s="510"/>
      <c r="H2" s="249"/>
      <c r="I2" s="255">
        <v>3</v>
      </c>
      <c r="J2" s="256" t="str">
        <f>Badges!C61</f>
        <v>Dig into national or state public policy</v>
      </c>
      <c r="K2" s="257"/>
      <c r="L2" s="249"/>
      <c r="M2" s="255">
        <v>3</v>
      </c>
      <c r="N2" s="256" t="str">
        <f>Badges!C130</f>
        <v>Share sisterhood around the world</v>
      </c>
      <c r="O2" s="257"/>
      <c r="P2" s="249"/>
      <c r="Q2" s="511" t="str">
        <f>'Age-Level'!B5</f>
        <v>Gold Torch Award</v>
      </c>
      <c r="R2" s="512"/>
      <c r="S2" s="259" t="str">
        <f>IF('Age-Level'!N8="C","C",IF('Age-Level'!N8="P","P",""))</f>
        <v/>
      </c>
      <c r="T2" s="247"/>
      <c r="U2" s="247"/>
    </row>
    <row r="3" spans="1:21" x14ac:dyDescent="0.2">
      <c r="A3" s="528" t="s">
        <v>138</v>
      </c>
      <c r="B3" s="529"/>
      <c r="C3" s="254">
        <f>INT(COUNTIF(C5:C12,"C"))+INT(COUNTIF(C14:C26,"C"))</f>
        <v>0</v>
      </c>
      <c r="E3" s="255">
        <v>1</v>
      </c>
      <c r="F3" s="256" t="str">
        <f>Badges!C7</f>
        <v>Expore the power of photography</v>
      </c>
      <c r="G3" s="257"/>
      <c r="I3" s="255"/>
      <c r="J3" s="256" t="str">
        <f>Badges!C62</f>
        <v>Track your issue</v>
      </c>
      <c r="K3" s="258" t="str">
        <f>IF(Badges!N62="A","A"," ")</f>
        <v xml:space="preserve"> </v>
      </c>
      <c r="M3" s="255"/>
      <c r="N3" s="256" t="str">
        <f>Badges!C131</f>
        <v>Explore an issue affecting girls and</v>
      </c>
      <c r="O3" s="258" t="str">
        <f>IF(Badges!N131="A","A"," ")</f>
        <v xml:space="preserve"> </v>
      </c>
      <c r="Q3" s="489" t="str">
        <f>'Age-Level'!B9</f>
        <v>Ambassador Community Service bar</v>
      </c>
      <c r="R3" s="490"/>
      <c r="S3" s="259" t="str">
        <f>IF('Age-Level'!N9="C","C",IF('Age-Level'!N9="P","P",""))</f>
        <v/>
      </c>
      <c r="T3" s="247"/>
      <c r="U3" s="247"/>
    </row>
    <row r="4" spans="1:21" x14ac:dyDescent="0.2">
      <c r="A4" s="518" t="str">
        <f>Summary!A3</f>
        <v>Legacy</v>
      </c>
      <c r="B4" s="518"/>
      <c r="C4" s="518"/>
      <c r="E4" s="255"/>
      <c r="F4" s="256" t="str">
        <f>Badges!C8</f>
        <v>Go to a photography exhibit</v>
      </c>
      <c r="G4" s="258" t="str">
        <f>IF(Badges!N8="A","A"," ")</f>
        <v xml:space="preserve"> </v>
      </c>
      <c r="I4" s="255"/>
      <c r="J4" s="256" t="str">
        <f>Badges!C63</f>
        <v>Talk to an interest gorup that promotes</v>
      </c>
      <c r="K4" s="258" t="str">
        <f>IF(Badges!N63="A","A"," ")</f>
        <v xml:space="preserve"> </v>
      </c>
      <c r="M4" s="255"/>
      <c r="N4" s="256" t="str">
        <f>Badges!C132</f>
        <v>Organize an event on women and STEM</v>
      </c>
      <c r="O4" s="258" t="str">
        <f>IF(Badges!N132="A","A"," ")</f>
        <v xml:space="preserve"> </v>
      </c>
      <c r="Q4" s="489" t="str">
        <f>'Age-Level'!B12</f>
        <v>Ambassador Service to Girl Scouting bar</v>
      </c>
      <c r="R4" s="490"/>
      <c r="S4" s="259" t="str">
        <f>IF('Age-Level'!N10="C","C",IF('Age-Level'!N10="P","P",""))</f>
        <v/>
      </c>
      <c r="T4" s="247"/>
      <c r="U4" s="247"/>
    </row>
    <row r="5" spans="1:21" x14ac:dyDescent="0.2">
      <c r="A5" s="519" t="str">
        <f>Summary!A4</f>
        <v>Photography</v>
      </c>
      <c r="B5" s="520"/>
      <c r="C5" s="260" t="str">
        <f>IF(Badges!N28="C","C",IF(Badges!N28="P","P",""))</f>
        <v/>
      </c>
      <c r="E5" s="255"/>
      <c r="F5" s="256" t="str">
        <f>Badges!C9</f>
        <v>Create a photography timeline.</v>
      </c>
      <c r="G5" s="258" t="str">
        <f>IF(Badges!N9="A","A"," ")</f>
        <v xml:space="preserve"> </v>
      </c>
      <c r="I5" s="255"/>
      <c r="J5" s="256" t="str">
        <f>Badges!C64</f>
        <v>Compare three different states' positions</v>
      </c>
      <c r="K5" s="258" t="str">
        <f>IF(Badges!N64="A","A"," ")</f>
        <v xml:space="preserve"> </v>
      </c>
      <c r="M5" s="255"/>
      <c r="N5" s="256" t="str">
        <f>Badges!C133</f>
        <v>Interview a global citizen</v>
      </c>
      <c r="O5" s="258" t="str">
        <f>IF(Badges!N133="A","A"," ")</f>
        <v xml:space="preserve"> </v>
      </c>
      <c r="Q5" s="489" t="str">
        <f>'Age-Level'!B15</f>
        <v>Ambassador Volunteer in Training</v>
      </c>
      <c r="R5" s="490"/>
      <c r="S5" s="259" t="str">
        <f>IF('Age-Level'!N19="C","C",IF('Age-Level'!N19="P","P",""))</f>
        <v/>
      </c>
      <c r="T5" s="247"/>
      <c r="U5" s="247"/>
    </row>
    <row r="6" spans="1:21" x14ac:dyDescent="0.2">
      <c r="A6" s="508" t="str">
        <f>Summary!A5</f>
        <v>Coaching</v>
      </c>
      <c r="B6" s="509"/>
      <c r="C6" s="260" t="str">
        <f>IF(Badges!N51="C","C",IF(Badges!N51="P","P",""))</f>
        <v/>
      </c>
      <c r="E6" s="255"/>
      <c r="F6" s="256" t="str">
        <f>Badges!C10</f>
        <v>Make sticky-note comics</v>
      </c>
      <c r="G6" s="258" t="str">
        <f>IF(Badges!N10="A","A"," ")</f>
        <v xml:space="preserve"> </v>
      </c>
      <c r="I6" s="255">
        <v>4</v>
      </c>
      <c r="J6" s="256" t="str">
        <f>Badges!C65</f>
        <v>Explore local or community policy</v>
      </c>
      <c r="K6" s="257"/>
      <c r="M6" s="255">
        <v>4</v>
      </c>
      <c r="N6" s="256" t="str">
        <f>Badges!C134</f>
        <v>Leave your wolrd better than you found it</v>
      </c>
      <c r="O6" s="257"/>
      <c r="Q6" s="489" t="str">
        <f>'Age-Level'!B20</f>
        <v>Journey Summit Pin</v>
      </c>
      <c r="R6" s="490"/>
      <c r="S6" s="259" t="str">
        <f>IF('Age-Level'!N21="C","C",IF('Age-Level'!N21="P","P",""))</f>
        <v/>
      </c>
      <c r="T6" s="247"/>
      <c r="U6" s="247"/>
    </row>
    <row r="7" spans="1:21" x14ac:dyDescent="0.2">
      <c r="A7" s="508" t="str">
        <f>Summary!A6</f>
        <v>Public Policy</v>
      </c>
      <c r="B7" s="509"/>
      <c r="C7" s="260" t="str">
        <f>IF(Badges!N74="C","C",IF(Badges!N74="P","P",""))</f>
        <v/>
      </c>
      <c r="E7" s="255">
        <v>2</v>
      </c>
      <c r="F7" s="256" t="str">
        <f>Badges!C11</f>
        <v>Focus on composition</v>
      </c>
      <c r="G7" s="257"/>
      <c r="I7" s="255"/>
      <c r="J7" s="256" t="str">
        <f>Badges!C66</f>
        <v>Attend a meeting</v>
      </c>
      <c r="K7" s="258" t="str">
        <f>IF(Badges!N66="A","A"," ")</f>
        <v xml:space="preserve"> </v>
      </c>
      <c r="M7" s="255"/>
      <c r="N7" s="256" t="str">
        <f>Badges!C135</f>
        <v xml:space="preserve">Find ideas to use your leaderhship </v>
      </c>
      <c r="O7" s="258" t="str">
        <f>IF(Badges!N135="A","A"," ")</f>
        <v xml:space="preserve"> </v>
      </c>
      <c r="Q7" s="489" t="str">
        <f>'Age-Level'!C23</f>
        <v>Cookie Rally (Year 1)</v>
      </c>
      <c r="R7" s="490"/>
      <c r="S7" s="265" t="str">
        <f>IF('Age-Level'!N23="A","A"," ")</f>
        <v xml:space="preserve"> </v>
      </c>
    </row>
    <row r="8" spans="1:21" x14ac:dyDescent="0.2">
      <c r="A8" s="508" t="str">
        <f>Summary!A7</f>
        <v>Dinner Party</v>
      </c>
      <c r="B8" s="509"/>
      <c r="C8" s="260" t="str">
        <f>IF(Badges!N97="C","C",IF(Badges!N97="P","P",""))</f>
        <v/>
      </c>
      <c r="E8" s="255"/>
      <c r="F8" s="256" t="str">
        <f>Badges!C12</f>
        <v>Capture a day in the life</v>
      </c>
      <c r="G8" s="258" t="str">
        <f>IF(Badges!N12="A","A"," ")</f>
        <v xml:space="preserve"> </v>
      </c>
      <c r="I8" s="255"/>
      <c r="J8" s="256" t="str">
        <f>Badges!C67</f>
        <v>Compare different local positions</v>
      </c>
      <c r="K8" s="258" t="str">
        <f>IF(Badges!N67="A","A"," ")</f>
        <v xml:space="preserve"> </v>
      </c>
      <c r="M8" s="255"/>
      <c r="N8" s="256" t="str">
        <f>Badges!C136</f>
        <v>Gather ideas to work for a healthy</v>
      </c>
      <c r="O8" s="258" t="str">
        <f>IF(Badges!N136="A","A"," ")</f>
        <v xml:space="preserve"> </v>
      </c>
      <c r="Q8" s="489" t="str">
        <f>'Age-Level'!C24</f>
        <v>Cookie Sales (Year 1)</v>
      </c>
      <c r="R8" s="490"/>
      <c r="S8" s="265" t="str">
        <f>IF('Age-Level'!N24="A","A"," ")</f>
        <v xml:space="preserve"> </v>
      </c>
    </row>
    <row r="9" spans="1:21" x14ac:dyDescent="0.2">
      <c r="A9" s="508" t="str">
        <f>Summary!A8</f>
        <v>Ambassador First Aid</v>
      </c>
      <c r="B9" s="509"/>
      <c r="C9" s="260" t="str">
        <f>IF(Badges!N120="C","C",IF(Badges!N120="P","P",""))</f>
        <v/>
      </c>
      <c r="E9" s="255"/>
      <c r="F9" s="256" t="str">
        <f>Badges!C13</f>
        <v>Photograph weather patterns</v>
      </c>
      <c r="G9" s="258" t="str">
        <f>IF(Badges!N13="A","A"," ")</f>
        <v xml:space="preserve"> </v>
      </c>
      <c r="I9" s="255"/>
      <c r="J9" s="256" t="str">
        <f>Badges!C68</f>
        <v>Visit your local legislator's office</v>
      </c>
      <c r="K9" s="258" t="str">
        <f>IF(Badges!N68="A","A"," ")</f>
        <v xml:space="preserve"> </v>
      </c>
      <c r="M9" s="255"/>
      <c r="N9" s="256" t="str">
        <f>Badges!C137</f>
        <v>Brainstorm idea for social change</v>
      </c>
      <c r="O9" s="258" t="str">
        <f>IF(Badges!N137="A","A"," ")</f>
        <v xml:space="preserve"> </v>
      </c>
      <c r="Q9" s="489" t="str">
        <f>'Age-Level'!C25</f>
        <v>Cookie Pin (Year 1)</v>
      </c>
      <c r="R9" s="490"/>
      <c r="S9" s="265" t="str">
        <f>IF('Age-Level'!N25="A","A"," ")</f>
        <v xml:space="preserve"> </v>
      </c>
    </row>
    <row r="10" spans="1:21" x14ac:dyDescent="0.2">
      <c r="A10" s="508" t="str">
        <f>Summary!A9</f>
        <v>Ambassador Girl Scout Way</v>
      </c>
      <c r="B10" s="509"/>
      <c r="C10" s="261" t="str">
        <f>IF(Badges!N143="C","C",IF(Badges!N143="P","P",""))</f>
        <v/>
      </c>
      <c r="E10" s="255"/>
      <c r="F10" s="256" t="str">
        <f>Badges!C14</f>
        <v>Take 5 photos form a different</v>
      </c>
      <c r="G10" s="258" t="str">
        <f>IF(Badges!N14="A","A"," ")</f>
        <v xml:space="preserve"> </v>
      </c>
      <c r="I10" s="255">
        <v>5</v>
      </c>
      <c r="J10" s="256" t="str">
        <f>Badges!C69</f>
        <v>See public policy creation in action</v>
      </c>
      <c r="K10" s="257"/>
      <c r="M10" s="255">
        <v>5</v>
      </c>
      <c r="N10" s="256" t="str">
        <f>Badges!C138</f>
        <v>Enjoy Girl Scout traditions!</v>
      </c>
      <c r="O10" s="257"/>
      <c r="Q10" s="489" t="str">
        <f>'Age-Level'!C26</f>
        <v>Cookie Rally (Year 2)</v>
      </c>
      <c r="R10" s="490"/>
      <c r="S10" s="265" t="str">
        <f>IF('Age-Level'!N26="A","A"," ")</f>
        <v xml:space="preserve"> </v>
      </c>
    </row>
    <row r="11" spans="1:21" x14ac:dyDescent="0.2">
      <c r="A11" s="527" t="str">
        <f>Summary!A10</f>
        <v>Water</v>
      </c>
      <c r="B11" s="509"/>
      <c r="C11" s="260" t="str">
        <f>IF(Badges!N166="C","C",IF(Badges!N166="P","P",""))</f>
        <v/>
      </c>
      <c r="E11" s="255">
        <v>3</v>
      </c>
      <c r="F11" s="256" t="str">
        <f>Badges!C15</f>
        <v>Focus on light</v>
      </c>
      <c r="G11" s="257"/>
      <c r="I11" s="255"/>
      <c r="J11" s="256" t="str">
        <f>Badges!C70</f>
        <v>Shadow a policy-maker</v>
      </c>
      <c r="K11" s="258" t="str">
        <f>IF(Badges!N70="A","A"," ")</f>
        <v xml:space="preserve"> </v>
      </c>
      <c r="M11" s="255"/>
      <c r="N11" s="256" t="str">
        <f>Badges!C139</f>
        <v>Pass down a tradition</v>
      </c>
      <c r="O11" s="258" t="str">
        <f>IF(Badges!N139="A","A"," ")</f>
        <v xml:space="preserve"> </v>
      </c>
      <c r="Q11" s="489" t="str">
        <f>'Age-Level'!C27</f>
        <v>Cookie Sales (Year 2)</v>
      </c>
      <c r="R11" s="490"/>
      <c r="S11" s="265" t="str">
        <f>IF('Age-Level'!N27="A","A"," ")</f>
        <v xml:space="preserve"> </v>
      </c>
    </row>
    <row r="12" spans="1:21" x14ac:dyDescent="0.2">
      <c r="A12" s="525"/>
      <c r="B12" s="525"/>
      <c r="C12" s="351"/>
      <c r="E12" s="255"/>
      <c r="F12" s="256" t="str">
        <f>Badges!C16</f>
        <v>Invite friends to a shoot day</v>
      </c>
      <c r="G12" s="258" t="str">
        <f>IF(Badges!N16="A","A"," ")</f>
        <v xml:space="preserve"> </v>
      </c>
      <c r="I12" s="255"/>
      <c r="J12" s="256" t="str">
        <f>Badges!C71</f>
        <v>Volunteer at an office</v>
      </c>
      <c r="K12" s="258" t="str">
        <f>IF(Badges!N71="A","A"," ")</f>
        <v xml:space="preserve"> </v>
      </c>
      <c r="M12" s="255"/>
      <c r="N12" s="256" t="str">
        <f>Badges!C140</f>
        <v>Start a Girl Scout tradition of your own</v>
      </c>
      <c r="O12" s="258" t="str">
        <f>IF(Badges!N140="A","A"," ")</f>
        <v xml:space="preserve"> </v>
      </c>
      <c r="Q12" s="489" t="str">
        <f>'Age-Level'!C28</f>
        <v>Cookie Pin (Year 2)</v>
      </c>
      <c r="R12" s="490"/>
      <c r="S12" s="265" t="str">
        <f>IF('Age-Level'!N28="A","A"," ")</f>
        <v xml:space="preserve"> </v>
      </c>
    </row>
    <row r="13" spans="1:21" x14ac:dyDescent="0.2">
      <c r="A13" s="518" t="str">
        <f>Summary!A3</f>
        <v>Legacy</v>
      </c>
      <c r="B13" s="518"/>
      <c r="C13" s="518"/>
      <c r="E13" s="255"/>
      <c r="F13" s="256" t="str">
        <f>Badges!C17</f>
        <v>Capture the same person or object</v>
      </c>
      <c r="G13" s="258" t="str">
        <f>IF(Badges!N17="A","A"," ")</f>
        <v xml:space="preserve"> </v>
      </c>
      <c r="I13" s="255"/>
      <c r="J13" s="256" t="str">
        <f>Badges!C72</f>
        <v>Interview a policy-maker</v>
      </c>
      <c r="K13" s="258" t="str">
        <f>IF(Badges!N72="A","A"," ")</f>
        <v xml:space="preserve"> </v>
      </c>
      <c r="M13" s="255"/>
      <c r="N13" s="256" t="str">
        <f>Badges!C141</f>
        <v>Share the Girl Scout way by example</v>
      </c>
      <c r="O13" s="258" t="str">
        <f>IF(Badges!N141="A","A"," ")</f>
        <v xml:space="preserve"> </v>
      </c>
      <c r="Q13" s="489" t="str">
        <f>'Age-Level'!C30</f>
        <v>Fall Sales (Year 1)</v>
      </c>
      <c r="R13" s="490"/>
      <c r="S13" s="260" t="str">
        <f>IF('Age-Level'!N30="A","A","")</f>
        <v/>
      </c>
    </row>
    <row r="14" spans="1:21" x14ac:dyDescent="0.2">
      <c r="A14" s="519" t="str">
        <f>Summary!A4</f>
        <v>Photography</v>
      </c>
      <c r="B14" s="520"/>
      <c r="C14" s="259" t="str">
        <f>IF(Badges!N28="C","C",IF(Badges!N28="P","P",""))</f>
        <v/>
      </c>
      <c r="E14" s="255"/>
      <c r="F14" s="256" t="str">
        <f>Badges!C18</f>
        <v>Grow your image</v>
      </c>
      <c r="G14" s="258" t="str">
        <f>IF(Badges!N18="A","A"," ")</f>
        <v xml:space="preserve"> </v>
      </c>
      <c r="I14" s="354" t="str">
        <f>Badges!B75</f>
        <v>Dinner Party</v>
      </c>
      <c r="J14" s="355"/>
      <c r="K14" s="355"/>
      <c r="M14" s="354" t="str">
        <f>Badges!B144</f>
        <v>Water</v>
      </c>
      <c r="N14" s="355"/>
      <c r="O14" s="355"/>
      <c r="Q14" s="489" t="str">
        <f>'Age-Level'!C31</f>
        <v>Fall Sales (Year 2)</v>
      </c>
      <c r="R14" s="490"/>
      <c r="S14" s="260" t="str">
        <f>IF('Age-Level'!N31="A","A","")</f>
        <v/>
      </c>
    </row>
    <row r="15" spans="1:21" x14ac:dyDescent="0.2">
      <c r="A15" s="508" t="str">
        <f>Summary!A5</f>
        <v>Coaching</v>
      </c>
      <c r="B15" s="509"/>
      <c r="C15" s="260" t="str">
        <f>IF(Badges!N51="C","C",IF(Badges!N51="P","P",""))</f>
        <v/>
      </c>
      <c r="E15" s="255">
        <v>4</v>
      </c>
      <c r="F15" s="256" t="str">
        <f>Badges!C19</f>
        <v>Focus on motion</v>
      </c>
      <c r="G15" s="257"/>
      <c r="I15" s="255">
        <v>1</v>
      </c>
      <c r="J15" s="256" t="str">
        <f>Badges!C76</f>
        <v>Create your menu</v>
      </c>
      <c r="K15" s="257"/>
      <c r="M15" s="255">
        <v>1</v>
      </c>
      <c r="N15" s="256" t="str">
        <f>Badges!C145</f>
        <v>Have fun reflecting on your relationship with water</v>
      </c>
      <c r="O15" s="257"/>
      <c r="Q15" s="489" t="str">
        <f>'Age-Level'!C33</f>
        <v>Thinking Day (Year 1)</v>
      </c>
      <c r="R15" s="490"/>
      <c r="S15" s="260" t="str">
        <f>IF('Age-Level'!N33="A","A","")</f>
        <v/>
      </c>
    </row>
    <row r="16" spans="1:21" x14ac:dyDescent="0.2">
      <c r="A16" s="508" t="str">
        <f>Summary!A6</f>
        <v>Public Policy</v>
      </c>
      <c r="B16" s="509"/>
      <c r="C16" s="260" t="str">
        <f>IF(Badges!N74="C","C",IF(Badges!N74="P","P",""))</f>
        <v/>
      </c>
      <c r="E16" s="255"/>
      <c r="F16" s="256" t="str">
        <f>Badges!C20</f>
        <v xml:space="preserve">Take photos of a group </v>
      </c>
      <c r="G16" s="258" t="str">
        <f>IF(Badges!N20="A","A"," ")</f>
        <v xml:space="preserve"> </v>
      </c>
      <c r="I16" s="255"/>
      <c r="J16" s="256" t="str">
        <f>Badges!C77</f>
        <v>Interview a caterer, event planner, chef</v>
      </c>
      <c r="K16" s="258" t="str">
        <f>IF(Badges!N77="A","A"," ")</f>
        <v xml:space="preserve"> </v>
      </c>
      <c r="M16" s="255"/>
      <c r="N16" s="256" t="str">
        <f>Badges!C146</f>
        <v>Visit water in its natural state</v>
      </c>
      <c r="O16" s="258" t="str">
        <f>IF(Badges!N146="A","A"," ")</f>
        <v xml:space="preserve"> </v>
      </c>
      <c r="Q16" s="489" t="str">
        <f>'Age-Level'!C34</f>
        <v>Thinking Day (Year 2)</v>
      </c>
      <c r="R16" s="490"/>
      <c r="S16" s="260" t="str">
        <f>IF('Age-Level'!N34="A","A","")</f>
        <v/>
      </c>
    </row>
    <row r="17" spans="1:19" x14ac:dyDescent="0.2">
      <c r="A17" s="508" t="str">
        <f>Summary!A7</f>
        <v>Dinner Party</v>
      </c>
      <c r="B17" s="509"/>
      <c r="C17" s="260" t="str">
        <f>IF(Badges!N97="C","C",IF(Badges!N97="P","P",""))</f>
        <v/>
      </c>
      <c r="E17" s="255"/>
      <c r="F17" s="256" t="str">
        <f>Badges!C21</f>
        <v>Take photos of faces in motion</v>
      </c>
      <c r="G17" s="258" t="str">
        <f>IF(Badges!N21="A","A"," ")</f>
        <v xml:space="preserve"> </v>
      </c>
      <c r="I17" s="255"/>
      <c r="J17" s="256" t="str">
        <f>Badges!C78</f>
        <v>Collect recipes from cooking shows</v>
      </c>
      <c r="K17" s="258" t="str">
        <f>IF(Badges!N78="A","A"," ")</f>
        <v xml:space="preserve"> </v>
      </c>
      <c r="M17" s="255"/>
      <c r="N17" s="256" t="str">
        <f>Badges!C147</f>
        <v>Try a new water skill</v>
      </c>
      <c r="O17" s="258" t="str">
        <f>IF(Badges!N147="A","A"," ")</f>
        <v xml:space="preserve"> </v>
      </c>
      <c r="Q17" s="489" t="str">
        <f>'Age-Level'!C36</f>
        <v>Global Action Award</v>
      </c>
      <c r="R17" s="490"/>
      <c r="S17" s="260" t="str">
        <f>IF('Age-Level'!N36="A","A","")</f>
        <v/>
      </c>
    </row>
    <row r="18" spans="1:19" x14ac:dyDescent="0.2">
      <c r="A18" s="508" t="str">
        <f>Summary!A8</f>
        <v>Ambassador First Aid</v>
      </c>
      <c r="B18" s="509"/>
      <c r="C18" s="260" t="str">
        <f>IF(Badges!N120="C","C",IF(Badges!N120="P","P",""))</f>
        <v/>
      </c>
      <c r="E18" s="255"/>
      <c r="F18" s="256" t="str">
        <f>Badges!C22</f>
        <v>Take photos of objects in motion</v>
      </c>
      <c r="G18" s="258" t="str">
        <f>IF(Badges!N22="A","A"," ")</f>
        <v xml:space="preserve"> </v>
      </c>
      <c r="I18" s="255"/>
      <c r="J18" s="256" t="str">
        <f>Badges!C79</f>
        <v>Build a men around your favorite</v>
      </c>
      <c r="K18" s="258" t="str">
        <f>IF(Badges!N79="A","A"," ")</f>
        <v xml:space="preserve"> </v>
      </c>
      <c r="M18" s="255"/>
      <c r="N18" s="256" t="str">
        <f>Badges!C148</f>
        <v>Enjoy a water activity you already know</v>
      </c>
      <c r="O18" s="258" t="str">
        <f>IF(Badges!N148="A","A"," ")</f>
        <v xml:space="preserve"> </v>
      </c>
      <c r="Q18" s="489" t="str">
        <f>'Age-Level'!C38</f>
        <v>International Friendship Recognition</v>
      </c>
      <c r="R18" s="490"/>
      <c r="S18" s="260" t="str">
        <f>IF('Age-Level'!N38="A","A","")</f>
        <v/>
      </c>
    </row>
    <row r="19" spans="1:19" x14ac:dyDescent="0.2">
      <c r="A19" s="508" t="str">
        <f>Summary!A9</f>
        <v>Ambassador Girl Scout Way</v>
      </c>
      <c r="B19" s="509"/>
      <c r="C19" s="260" t="str">
        <f>IF(Badges!N143="C","C",IF(Badges!N143="P","P",""))</f>
        <v/>
      </c>
      <c r="E19" s="255">
        <v>5</v>
      </c>
      <c r="F19" s="256" t="str">
        <f>Badges!C23</f>
        <v>Tell a story with photography</v>
      </c>
      <c r="G19" s="257"/>
      <c r="I19" s="255">
        <v>2</v>
      </c>
      <c r="J19" s="256" t="str">
        <f>Badges!C80</f>
        <v>Make a budget and shopping list</v>
      </c>
      <c r="K19" s="257"/>
      <c r="M19" s="255">
        <v>2</v>
      </c>
      <c r="N19" s="256" t="str">
        <f>Badges!C149</f>
        <v>Celebrate water art-and create your own</v>
      </c>
      <c r="O19" s="257"/>
      <c r="Q19" s="489" t="str">
        <f>'Age-Level'!C40</f>
        <v>Investiture</v>
      </c>
      <c r="R19" s="490"/>
      <c r="S19" s="260" t="str">
        <f>IF('Age-Level'!N40="A","A","")</f>
        <v/>
      </c>
    </row>
    <row r="20" spans="1:19" x14ac:dyDescent="0.2">
      <c r="A20" s="525" t="str">
        <f>Summary!A10</f>
        <v>Water</v>
      </c>
      <c r="B20" s="526"/>
      <c r="C20" s="261" t="str">
        <f>IF(Badges!N166="C","C",IF(Badges!N166="P","P",""))</f>
        <v/>
      </c>
      <c r="E20" s="255"/>
      <c r="F20" s="256" t="str">
        <f>Badges!C24</f>
        <v>Stage a photo exhibit</v>
      </c>
      <c r="G20" s="258" t="str">
        <f>IF(Badges!N24="A","A"," ")</f>
        <v xml:space="preserve"> </v>
      </c>
      <c r="I20" s="255"/>
      <c r="J20" s="256" t="str">
        <f>Badges!C81</f>
        <v>Camparison shop</v>
      </c>
      <c r="K20" s="258" t="str">
        <f>IF(Badges!N81="A","A"," ")</f>
        <v xml:space="preserve"> </v>
      </c>
      <c r="M20" s="255"/>
      <c r="N20" s="256" t="str">
        <f>Badges!C150</f>
        <v>Delve into water literature</v>
      </c>
      <c r="O20" s="258" t="str">
        <f>IF(Badges!N150="A","A"," ")</f>
        <v xml:space="preserve"> </v>
      </c>
      <c r="Q20" s="489" t="str">
        <f>'Age-Level'!C41</f>
        <v>Rededication (1st year)</v>
      </c>
      <c r="R20" s="490"/>
      <c r="S20" s="270" t="str">
        <f>IF('Age-Level'!N41="C","C","")</f>
        <v/>
      </c>
    </row>
    <row r="21" spans="1:19" x14ac:dyDescent="0.2">
      <c r="A21" s="518" t="str">
        <f>Summary!A11</f>
        <v>Financial Literacy</v>
      </c>
      <c r="B21" s="518"/>
      <c r="C21" s="518"/>
      <c r="E21" s="255"/>
      <c r="F21" s="256" t="str">
        <f>Badges!C25</f>
        <v>Make a digital slide show</v>
      </c>
      <c r="G21" s="258" t="str">
        <f>IF(Badges!N25="A","A"," ")</f>
        <v xml:space="preserve"> </v>
      </c>
      <c r="I21" s="255"/>
      <c r="J21" s="256" t="str">
        <f>Badges!C82</f>
        <v>Consult with a professional chef</v>
      </c>
      <c r="K21" s="258" t="str">
        <f>IF(Badges!N82="A","A"," ")</f>
        <v xml:space="preserve"> </v>
      </c>
      <c r="M21" s="255"/>
      <c r="N21" s="256" t="str">
        <f>Badges!C151</f>
        <v xml:space="preserve">Enjoy an exhibit or event that features </v>
      </c>
      <c r="O21" s="258" t="str">
        <f>IF(Badges!N151="A","A"," ")</f>
        <v xml:space="preserve"> </v>
      </c>
      <c r="Q21" s="489" t="str">
        <f>'Age-Level'!C42</f>
        <v>Rededication (2nd year)</v>
      </c>
      <c r="R21" s="490"/>
      <c r="S21" s="270" t="str">
        <f>IF('Age-Level'!N42="C","C","")</f>
        <v/>
      </c>
    </row>
    <row r="22" spans="1:19" x14ac:dyDescent="0.2">
      <c r="A22" s="519" t="str">
        <f>Summary!A12</f>
        <v>On My Own</v>
      </c>
      <c r="B22" s="520"/>
      <c r="C22" s="259" t="str">
        <f>IF(Badges!N190="C","C",IF(Badges!N190="P","P",""))</f>
        <v/>
      </c>
      <c r="E22" s="255"/>
      <c r="F22" s="256" t="str">
        <f>Badges!C26</f>
        <v>Create a photo album or scrapbook</v>
      </c>
      <c r="G22" s="258" t="str">
        <f>IF(Badges!N26="A","A"," ")</f>
        <v xml:space="preserve"> </v>
      </c>
      <c r="I22" s="255"/>
      <c r="J22" s="256" t="str">
        <f>Badges!C83</f>
        <v>Learn about alternative ways to shop</v>
      </c>
      <c r="K22" s="258" t="str">
        <f>IF(Badges!N83="A","A"," ")</f>
        <v xml:space="preserve"> </v>
      </c>
      <c r="M22" s="255"/>
      <c r="N22" s="256" t="str">
        <f>Badges!C152</f>
        <v>Create your own water composition</v>
      </c>
      <c r="O22" s="258" t="str">
        <f>IF(Badges!N152="A","A"," ")</f>
        <v xml:space="preserve"> </v>
      </c>
      <c r="Q22" s="357" t="str">
        <f>'Age-Level'!B43</f>
        <v>My Promise, My Faith (Year 1)</v>
      </c>
      <c r="R22" s="358"/>
      <c r="S22" s="270"/>
    </row>
    <row r="23" spans="1:19" x14ac:dyDescent="0.2">
      <c r="A23" s="508" t="str">
        <f>Summary!A13</f>
        <v>Good Credit</v>
      </c>
      <c r="B23" s="509"/>
      <c r="C23" s="259" t="str">
        <f>IF(Badges!N213="C","C",IF(Badges!N213="P","P",""))</f>
        <v/>
      </c>
      <c r="E23" s="510" t="str">
        <f>Badges!B29</f>
        <v>Coaching</v>
      </c>
      <c r="F23" s="510"/>
      <c r="G23" s="510"/>
      <c r="I23" s="255">
        <v>3</v>
      </c>
      <c r="J23" s="256" t="str">
        <f>Badges!C84</f>
        <v>Practice timing your courses</v>
      </c>
      <c r="K23" s="257"/>
      <c r="M23" s="255">
        <v>3</v>
      </c>
      <c r="N23" s="256" t="str">
        <f>Badges!C153</f>
        <v>Find out about water issues</v>
      </c>
      <c r="O23" s="257"/>
      <c r="Q23" s="276">
        <v>1</v>
      </c>
      <c r="R23" s="359" t="str">
        <f>'Age-Level'!C44</f>
        <v>Choose one line from the Law</v>
      </c>
      <c r="S23" s="270" t="str">
        <f>IF('Age-Level'!N44="A","A","")</f>
        <v/>
      </c>
    </row>
    <row r="24" spans="1:19" x14ac:dyDescent="0.2">
      <c r="A24" s="505" t="str">
        <f>Summary!A14</f>
        <v>Cookie Business</v>
      </c>
      <c r="B24" s="506"/>
      <c r="C24" s="507"/>
      <c r="D24" s="251"/>
      <c r="E24" s="255">
        <v>1</v>
      </c>
      <c r="F24" s="256" t="str">
        <f>Badges!C30</f>
        <v>Begin to outline your coaching strategy</v>
      </c>
      <c r="G24" s="257"/>
      <c r="I24" s="255"/>
      <c r="J24" s="256" t="str">
        <f>Badges!C85</f>
        <v>Get tips fromo food professionals</v>
      </c>
      <c r="K24" s="258" t="str">
        <f>IF(Badges!N85="A","A"," ")</f>
        <v xml:space="preserve"> </v>
      </c>
      <c r="M24" s="255"/>
      <c r="N24" s="256" t="str">
        <f>Badges!C154</f>
        <v>Visit a water facility and explore its</v>
      </c>
      <c r="O24" s="258" t="str">
        <f>IF(Badges!N154="A","A"," ")</f>
        <v xml:space="preserve"> </v>
      </c>
      <c r="Q24" s="275">
        <v>2</v>
      </c>
      <c r="R24" s="359" t="str">
        <f>'Age-Level'!C45</f>
        <v>Find a woman in your community</v>
      </c>
      <c r="S24" s="270" t="str">
        <f>IF('Age-Level'!N45="A","A","")</f>
        <v/>
      </c>
    </row>
    <row r="25" spans="1:19" x14ac:dyDescent="0.2">
      <c r="A25" s="508" t="str">
        <f>Summary!A15</f>
        <v>Research and Development</v>
      </c>
      <c r="B25" s="509"/>
      <c r="C25" s="260" t="str">
        <f>IF(Badges!N227="C","C",IF(Badges!N227="P","P",""))</f>
        <v/>
      </c>
      <c r="E25" s="255"/>
      <c r="F25" s="256" t="str">
        <f>Badges!C31</f>
        <v>Talk to a great coach</v>
      </c>
      <c r="G25" s="258" t="str">
        <f>IF(Badges!N31="A","A"," ")</f>
        <v xml:space="preserve"> </v>
      </c>
      <c r="I25" s="255"/>
      <c r="J25" s="256" t="str">
        <f>Badges!C86</f>
        <v>Make a menu timeline</v>
      </c>
      <c r="K25" s="258" t="str">
        <f>IF(Badges!N86="A","A"," ")</f>
        <v xml:space="preserve"> </v>
      </c>
      <c r="M25" s="255"/>
      <c r="N25" s="256" t="str">
        <f>Badges!C155</f>
        <v>Investigate endangered marine life</v>
      </c>
      <c r="O25" s="258" t="str">
        <f>IF(Badges!N155="A","A"," ")</f>
        <v xml:space="preserve"> </v>
      </c>
      <c r="Q25" s="275">
        <v>3</v>
      </c>
      <c r="R25" s="359" t="str">
        <f>'Age-Level'!C46</f>
        <v>Gather three inspirational quotes</v>
      </c>
      <c r="S25" s="270" t="str">
        <f>IF('Age-Level'!N46="A","A","")</f>
        <v/>
      </c>
    </row>
    <row r="26" spans="1:19" x14ac:dyDescent="0.2">
      <c r="A26" s="508" t="str">
        <f>Summary!A16</f>
        <v>P &amp; L</v>
      </c>
      <c r="B26" s="509"/>
      <c r="C26" s="260" t="str">
        <f>IF(Badges!N240="C","C",IF(Badges!N240="P","P",""))</f>
        <v/>
      </c>
      <c r="E26" s="255"/>
      <c r="F26" s="256" t="str">
        <f>Badges!C32</f>
        <v>Watch three sports documentaries</v>
      </c>
      <c r="G26" s="258" t="str">
        <f>IF(Badges!N32="A","A"," ")</f>
        <v xml:space="preserve"> </v>
      </c>
      <c r="I26" s="255"/>
      <c r="J26" s="256" t="str">
        <f>Badges!C87</f>
        <v>Prepare a test meal for family or friends</v>
      </c>
      <c r="K26" s="258" t="str">
        <f>IF(Badges!N87="A","A"," ")</f>
        <v xml:space="preserve"> </v>
      </c>
      <c r="M26" s="255"/>
      <c r="N26" s="256" t="str">
        <f>Badges!C156</f>
        <v>Investigate water as a hazard</v>
      </c>
      <c r="O26" s="258" t="str">
        <f>IF(Badges!N156="A","A"," ")</f>
        <v xml:space="preserve"> </v>
      </c>
      <c r="Q26" s="275">
        <v>4</v>
      </c>
      <c r="R26" s="359" t="str">
        <f>'Age-Level'!C47</f>
        <v>Make something to remind you</v>
      </c>
      <c r="S26" s="270" t="str">
        <f>IF('Age-Level'!N47="A","A","")</f>
        <v/>
      </c>
    </row>
    <row r="27" spans="1:19" x14ac:dyDescent="0.2">
      <c r="A27" s="361"/>
      <c r="B27" s="361"/>
      <c r="C27" s="274"/>
      <c r="E27" s="255"/>
      <c r="F27" s="256" t="str">
        <f>Badges!C33</f>
        <v>Attend a coaching clinic or seminar</v>
      </c>
      <c r="G27" s="258" t="str">
        <f>IF(Badges!N33="A","A"," ")</f>
        <v xml:space="preserve"> </v>
      </c>
      <c r="I27" s="255">
        <v>4</v>
      </c>
      <c r="J27" s="256" t="str">
        <f>Badges!C88</f>
        <v>Explore imaginative ways to present food</v>
      </c>
      <c r="K27" s="257"/>
      <c r="M27" s="255">
        <v>4</v>
      </c>
      <c r="N27" s="256" t="str">
        <f>Badges!C157</f>
        <v>Explore water solutions</v>
      </c>
      <c r="O27" s="257"/>
      <c r="Q27" s="275">
        <v>5</v>
      </c>
      <c r="R27" s="359" t="str">
        <f>'Age-Level'!C48</f>
        <v xml:space="preserve">Make a commitment to live what </v>
      </c>
      <c r="S27" s="270" t="str">
        <f>IF('Age-Level'!N48="A","A","")</f>
        <v/>
      </c>
    </row>
    <row r="28" spans="1:19" x14ac:dyDescent="0.2">
      <c r="A28" s="502" t="s">
        <v>89</v>
      </c>
      <c r="B28" s="502"/>
      <c r="C28" s="502"/>
      <c r="E28" s="255">
        <v>2</v>
      </c>
      <c r="F28" s="256" t="str">
        <f>Badges!C34</f>
        <v>Conduct a first assessment</v>
      </c>
      <c r="G28" s="257"/>
      <c r="I28" s="255"/>
      <c r="J28" s="256" t="str">
        <f>Badges!C89</f>
        <v>Expreiment with garnishes</v>
      </c>
      <c r="K28" s="258" t="str">
        <f>IF(Badges!N89="A","A"," ")</f>
        <v xml:space="preserve"> </v>
      </c>
      <c r="M28" s="255"/>
      <c r="N28" s="256" t="str">
        <f>Badges!C158</f>
        <v>Interview a water scientist</v>
      </c>
      <c r="O28" s="258" t="str">
        <f>IF(Badges!N158="A","A"," ")</f>
        <v xml:space="preserve"> </v>
      </c>
      <c r="Q28" s="489" t="str">
        <f>'Age-Level'!B50</f>
        <v>My Promise, My Faith (Year 2)</v>
      </c>
      <c r="R28" s="513"/>
      <c r="S28" s="270"/>
    </row>
    <row r="29" spans="1:19" x14ac:dyDescent="0.2">
      <c r="B29" s="521" t="str">
        <f>Journey!B5</f>
        <v>It's Your World -- Change It!</v>
      </c>
      <c r="C29" s="522"/>
      <c r="E29" s="255"/>
      <c r="F29" s="256" t="str">
        <f>Badges!C35</f>
        <v>Prepare individual questionaires</v>
      </c>
      <c r="G29" s="258" t="str">
        <f>IF(Badges!N35="A","A"," ")</f>
        <v xml:space="preserve"> </v>
      </c>
      <c r="I29" s="255"/>
      <c r="J29" s="256" t="str">
        <f>Badges!C90</f>
        <v>Present food in interesting shapes</v>
      </c>
      <c r="K29" s="258" t="str">
        <f>IF(Badges!N90="A","A"," ")</f>
        <v xml:space="preserve"> </v>
      </c>
      <c r="M29" s="255"/>
      <c r="N29" s="256" t="str">
        <f>Badges!C159</f>
        <v>Explore the world of hydroelectricity</v>
      </c>
      <c r="O29" s="258" t="str">
        <f>IF(Badges!N159="A","A"," ")</f>
        <v xml:space="preserve"> </v>
      </c>
      <c r="Q29" s="276">
        <v>1</v>
      </c>
      <c r="R29" s="359" t="str">
        <f>'Age-Level'!C51</f>
        <v>Choose one line from the Law</v>
      </c>
      <c r="S29" s="270" t="str">
        <f>IF('Age-Level'!N51="A","A","")</f>
        <v/>
      </c>
    </row>
    <row r="30" spans="1:19" x14ac:dyDescent="0.2">
      <c r="B30" s="495" t="str">
        <f>Journey!C7</f>
        <v>The Girl Scout Advocate Award</v>
      </c>
      <c r="C30" s="496"/>
      <c r="E30" s="255"/>
      <c r="F30" s="256" t="str">
        <f>Badges!C36</f>
        <v>Host an initial session</v>
      </c>
      <c r="G30" s="258" t="str">
        <f>IF(Badges!N36="A","A"," ")</f>
        <v xml:space="preserve"> </v>
      </c>
      <c r="I30" s="255"/>
      <c r="J30" s="256" t="str">
        <f>Badges!C91</f>
        <v>Use serving ware in unusual ways</v>
      </c>
      <c r="K30" s="258" t="str">
        <f>IF(Badges!N91="A","A"," ")</f>
        <v xml:space="preserve"> </v>
      </c>
      <c r="M30" s="255"/>
      <c r="N30" s="256" t="str">
        <f>Badges!C160</f>
        <v>Design your own water innovation</v>
      </c>
      <c r="O30" s="258" t="str">
        <f>IF(Badges!N160="A","A"," ")</f>
        <v xml:space="preserve"> </v>
      </c>
      <c r="Q30" s="275">
        <v>2</v>
      </c>
      <c r="R30" s="359" t="str">
        <f>'Age-Level'!C52</f>
        <v>Find a woman in your community</v>
      </c>
      <c r="S30" s="270" t="str">
        <f>IF('Age-Level'!N52="A","A","")</f>
        <v/>
      </c>
    </row>
    <row r="31" spans="1:19" x14ac:dyDescent="0.2">
      <c r="B31" s="264">
        <f>Journey!N8</f>
        <v>0</v>
      </c>
      <c r="C31" s="260" t="str">
        <f>IF(Journey!O8="C","C",IF(Journey!O8="P","P",""))</f>
        <v/>
      </c>
      <c r="E31" s="255"/>
      <c r="F31" s="256" t="str">
        <f>Badges!C37</f>
        <v>Prepare a goal chart together</v>
      </c>
      <c r="G31" s="258" t="str">
        <f>IF(Badges!N37="A","A"," ")</f>
        <v xml:space="preserve"> </v>
      </c>
      <c r="I31" s="255">
        <v>5</v>
      </c>
      <c r="J31" s="256" t="str">
        <f>Badges!C92</f>
        <v>Host your party</v>
      </c>
      <c r="K31" s="257"/>
      <c r="M31" s="255">
        <v>5</v>
      </c>
      <c r="N31" s="256" t="str">
        <f>Badges!C161</f>
        <v>Educate and insipire others with a splash</v>
      </c>
      <c r="O31" s="257"/>
      <c r="Q31" s="275">
        <v>3</v>
      </c>
      <c r="R31" s="359" t="str">
        <f>'Age-Level'!C53</f>
        <v>Gather three inspirational quotes</v>
      </c>
      <c r="S31" s="270" t="str">
        <f>IF('Age-Level'!N53="A","A","")</f>
        <v/>
      </c>
    </row>
    <row r="32" spans="1:19" x14ac:dyDescent="0.2">
      <c r="B32" s="264">
        <f>Journey!N9</f>
        <v>0</v>
      </c>
      <c r="C32" s="260" t="str">
        <f>IF(Journey!O9="C","C",IF(Journey!O9="P","P",""))</f>
        <v/>
      </c>
      <c r="E32" s="354" t="str">
        <f>Badges!B29</f>
        <v>Coaching</v>
      </c>
      <c r="F32" s="355"/>
      <c r="G32" s="355"/>
      <c r="I32" s="255"/>
      <c r="J32" s="256" t="str">
        <f>Badges!C93</f>
        <v>Decorate according to your menu theme</v>
      </c>
      <c r="K32" s="258" t="str">
        <f>IF(Badges!N93="A","A"," ")</f>
        <v xml:space="preserve"> </v>
      </c>
      <c r="M32" s="255"/>
      <c r="N32" s="256" t="str">
        <f>Badges!C162</f>
        <v>Celebrate water with younger Girl Scouts</v>
      </c>
      <c r="O32" s="258" t="str">
        <f>IF(Badges!N162="A","A"," ")</f>
        <v xml:space="preserve"> </v>
      </c>
      <c r="Q32" s="275">
        <v>4</v>
      </c>
      <c r="R32" s="359" t="str">
        <f>'Age-Level'!C54</f>
        <v>Make something to remind you</v>
      </c>
      <c r="S32" s="270" t="str">
        <f>IF('Age-Level'!N54="A","A","")</f>
        <v/>
      </c>
    </row>
    <row r="33" spans="1:19" x14ac:dyDescent="0.2">
      <c r="B33" s="264">
        <f>Journey!N10</f>
        <v>0</v>
      </c>
      <c r="C33" s="260" t="str">
        <f>IF(Journey!O10="C","C",IF(Journey!O10="P","P",""))</f>
        <v/>
      </c>
      <c r="E33" s="255">
        <v>3</v>
      </c>
      <c r="F33" s="256" t="str">
        <f>Badges!C38</f>
        <v>Design your coaching plan</v>
      </c>
      <c r="G33" s="257"/>
      <c r="I33" s="255"/>
      <c r="J33" s="256" t="str">
        <f>Badges!C94</f>
        <v>Celebrate a special occasion</v>
      </c>
      <c r="K33" s="258" t="str">
        <f>IF(Badges!N94="A","A"," ")</f>
        <v xml:space="preserve"> </v>
      </c>
      <c r="M33" s="255"/>
      <c r="N33" s="256" t="str">
        <f>Badges!C163</f>
        <v>Share a water issue that matters to you</v>
      </c>
      <c r="O33" s="258" t="str">
        <f>IF(Badges!N163="A","A"," ")</f>
        <v xml:space="preserve"> </v>
      </c>
      <c r="Q33" s="275">
        <v>5</v>
      </c>
      <c r="R33" s="359" t="str">
        <f>'Age-Level'!C55</f>
        <v xml:space="preserve">Make a commitment to live what </v>
      </c>
      <c r="S33" s="379" t="str">
        <f>IF('Age-Level'!N55="A","A","")</f>
        <v/>
      </c>
    </row>
    <row r="34" spans="1:19" x14ac:dyDescent="0.2">
      <c r="A34" s="292"/>
      <c r="B34" s="491" t="str">
        <f>Journey!B14</f>
        <v>JUSTICE</v>
      </c>
      <c r="C34" s="492"/>
      <c r="E34" s="255"/>
      <c r="F34" s="256" t="str">
        <f>Badges!C39</f>
        <v xml:space="preserve">Design a special warm-up </v>
      </c>
      <c r="G34" s="258" t="str">
        <f>IF(Badges!N39="A","A"," ")</f>
        <v xml:space="preserve"> </v>
      </c>
      <c r="I34" s="255"/>
      <c r="J34" s="256" t="str">
        <f>Badges!C95</f>
        <v>Use food and fun to forge new friendships</v>
      </c>
      <c r="K34" s="258" t="str">
        <f>IF(Badges!N95="A","A"," ")</f>
        <v xml:space="preserve"> </v>
      </c>
      <c r="M34" s="255"/>
      <c r="N34" s="256" t="str">
        <f>Badges!C164</f>
        <v>Guide a group to a water place</v>
      </c>
      <c r="O34" s="258" t="str">
        <f>IF(Badges!N164="A","A"," ")</f>
        <v xml:space="preserve"> </v>
      </c>
      <c r="Q34" s="489" t="str">
        <f>'Age-Level'!B57</f>
        <v>Safety Award</v>
      </c>
      <c r="R34" s="490"/>
      <c r="S34" s="379"/>
    </row>
    <row r="35" spans="1:19" x14ac:dyDescent="0.2">
      <c r="A35" s="292"/>
      <c r="B35" s="497" t="str">
        <f>Journey!C15</f>
        <v>Sage Award</v>
      </c>
      <c r="C35" s="498"/>
      <c r="E35" s="255"/>
      <c r="F35" s="256" t="str">
        <f>Badges!C40</f>
        <v>Research and choose</v>
      </c>
      <c r="G35" s="258" t="str">
        <f>IF(Badges!N40="A","A"," ")</f>
        <v xml:space="preserve"> </v>
      </c>
      <c r="I35" s="354" t="str">
        <f>Badges!B98</f>
        <v>Ambassador First Aid</v>
      </c>
      <c r="J35" s="355"/>
      <c r="K35" s="355"/>
      <c r="M35" s="354" t="str">
        <f>Badges!B168</f>
        <v>On My Own</v>
      </c>
      <c r="N35" s="355"/>
      <c r="O35" s="355"/>
      <c r="Q35" s="276">
        <v>1</v>
      </c>
      <c r="R35" s="359" t="str">
        <f>'Age-Level'!C58</f>
        <v>Learn how to make a room safe for a</v>
      </c>
      <c r="S35" s="270" t="str">
        <f>IF('Age-Level'!N58="A","A","")</f>
        <v/>
      </c>
    </row>
    <row r="36" spans="1:19" x14ac:dyDescent="0.2">
      <c r="A36" s="292"/>
      <c r="B36" s="264">
        <f>Journey!N16</f>
        <v>0</v>
      </c>
      <c r="C36" s="260" t="str">
        <f>IF(Journey!O16="C","C",IF(Journey!O16="P","P",""))</f>
        <v/>
      </c>
      <c r="E36" s="255"/>
      <c r="F36" s="256" t="str">
        <f>Badges!C41</f>
        <v>Open and close each session</v>
      </c>
      <c r="G36" s="258" t="str">
        <f>IF(Badges!N41="A","A"," ")</f>
        <v xml:space="preserve"> </v>
      </c>
      <c r="I36" s="255">
        <v>1</v>
      </c>
      <c r="J36" s="256" t="str">
        <f>Badges!C99</f>
        <v>Learn how to deal with medical emergencies in the winderness</v>
      </c>
      <c r="K36" s="257"/>
      <c r="M36" s="255">
        <v>1</v>
      </c>
      <c r="N36" s="256" t="str">
        <f>Badges!C169</f>
        <v>Plan for where you'll live</v>
      </c>
      <c r="O36" s="257"/>
      <c r="Q36" s="275">
        <v>2</v>
      </c>
      <c r="R36" s="359" t="str">
        <f>'Age-Level'!C59</f>
        <v>Find out about water safety</v>
      </c>
      <c r="S36" s="270" t="str">
        <f>IF('Age-Level'!N59="A","A","")</f>
        <v/>
      </c>
    </row>
    <row r="37" spans="1:19" x14ac:dyDescent="0.2">
      <c r="A37" s="292"/>
      <c r="B37" s="264">
        <f>Journey!N17</f>
        <v>0</v>
      </c>
      <c r="C37" s="260" t="str">
        <f>IF(Journey!O17="C","C",IF(Journey!O17="P","P",""))</f>
        <v/>
      </c>
      <c r="E37" s="255">
        <v>4</v>
      </c>
      <c r="F37" s="256" t="str">
        <f>Badges!C42</f>
        <v>Put your plan in action</v>
      </c>
      <c r="G37" s="257"/>
      <c r="I37" s="255"/>
      <c r="J37" s="256" t="str">
        <f>Badges!C100</f>
        <v>Backcountry</v>
      </c>
      <c r="K37" s="258" t="str">
        <f>IF(Badges!N100="A","A"," ")</f>
        <v xml:space="preserve"> </v>
      </c>
      <c r="M37" s="255"/>
      <c r="N37" s="256" t="str">
        <f>Badges!C170</f>
        <v>Take a tour</v>
      </c>
      <c r="O37" s="258" t="str">
        <f>IF(Badges!N170="A","A"," ")</f>
        <v xml:space="preserve"> </v>
      </c>
      <c r="Q37" s="275">
        <v>3</v>
      </c>
      <c r="R37" s="359" t="str">
        <f>'Age-Level'!C60</f>
        <v>Teach a Daisy or Brownie what to do if</v>
      </c>
      <c r="S37" s="270" t="str">
        <f>IF('Age-Level'!N60="A","A","")</f>
        <v/>
      </c>
    </row>
    <row r="38" spans="1:19" x14ac:dyDescent="0.2">
      <c r="A38" s="292"/>
      <c r="B38" s="264">
        <f>Journey!N18</f>
        <v>0</v>
      </c>
      <c r="C38" s="260" t="str">
        <f>IF(Journey!O18="C","C",IF(Journey!O18="P","P",""))</f>
        <v/>
      </c>
      <c r="E38" s="255"/>
      <c r="F38" s="256" t="str">
        <f>Badges!C43</f>
        <v>Add a morale-boosting time-out</v>
      </c>
      <c r="G38" s="258" t="str">
        <f>IF(Badges!N43="A","A"," ")</f>
        <v xml:space="preserve"> </v>
      </c>
      <c r="I38" s="255"/>
      <c r="J38" s="256" t="str">
        <f>Badges!C101</f>
        <v>Open water</v>
      </c>
      <c r="K38" s="258" t="str">
        <f>IF(Badges!N101="A","A"," ")</f>
        <v xml:space="preserve"> </v>
      </c>
      <c r="M38" s="255"/>
      <c r="N38" s="256" t="str">
        <f>Badges!C171</f>
        <v>Interview a new tenant or homeowner</v>
      </c>
      <c r="O38" s="258" t="str">
        <f>IF(Badges!N171="A","A"," ")</f>
        <v xml:space="preserve"> </v>
      </c>
      <c r="Q38" s="275">
        <v>4</v>
      </c>
      <c r="R38" s="359" t="str">
        <f>'Age-Level'!C61</f>
        <v>With your family, make sure you have</v>
      </c>
      <c r="S38" s="270" t="str">
        <f>IF('Age-Level'!N61="A","A","")</f>
        <v/>
      </c>
    </row>
    <row r="39" spans="1:19" x14ac:dyDescent="0.2">
      <c r="A39" s="292"/>
      <c r="B39" s="264">
        <f>Journey!N19</f>
        <v>0</v>
      </c>
      <c r="C39" s="260" t="str">
        <f>IF(Journey!O19="C","C",IF(Journey!O19="P","P",""))</f>
        <v/>
      </c>
      <c r="E39" s="255"/>
      <c r="F39" s="256" t="str">
        <f>Badges!C44</f>
        <v>Ask your players to coach you!</v>
      </c>
      <c r="G39" s="258" t="str">
        <f>IF(Badges!N44="A","A"," ")</f>
        <v xml:space="preserve"> </v>
      </c>
      <c r="I39" s="255"/>
      <c r="J39" s="256" t="str">
        <f>Badges!C102</f>
        <v>Mountains</v>
      </c>
      <c r="K39" s="258" t="str">
        <f>IF(Badges!N102="A","A"," ")</f>
        <v xml:space="preserve"> </v>
      </c>
      <c r="M39" s="255"/>
      <c r="N39" s="256" t="str">
        <f>Badges!C172</f>
        <v>Be chart smart</v>
      </c>
      <c r="O39" s="258" t="str">
        <f>IF(Badges!N172="A","A"," ")</f>
        <v xml:space="preserve"> </v>
      </c>
      <c r="Q39" s="275">
        <v>5</v>
      </c>
      <c r="R39" s="359" t="str">
        <f>'Age-Level'!C62</f>
        <v>Discuss bullying with your Girl Scout</v>
      </c>
      <c r="S39" s="270" t="str">
        <f>IF('Age-Level'!N62="A","A","")</f>
        <v/>
      </c>
    </row>
    <row r="40" spans="1:19" x14ac:dyDescent="0.2">
      <c r="A40" s="292"/>
      <c r="B40" s="264">
        <f>Journey!N20</f>
        <v>0</v>
      </c>
      <c r="C40" s="260" t="str">
        <f>IF(Journey!O20="C","C",IF(Journey!O20="P","P",""))</f>
        <v/>
      </c>
      <c r="E40" s="255"/>
      <c r="F40" s="256" t="str">
        <f>Badges!C45</f>
        <v xml:space="preserve">Bring in another coah to watch </v>
      </c>
      <c r="G40" s="258" t="str">
        <f>IF(Badges!N45="A","A"," ")</f>
        <v xml:space="preserve"> </v>
      </c>
      <c r="I40" s="255">
        <v>2</v>
      </c>
      <c r="J40" s="256" t="str">
        <f>Badges!C103</f>
        <v>Research careers that save lives in extreme conditions</v>
      </c>
      <c r="K40" s="257"/>
      <c r="M40" s="255">
        <v>2</v>
      </c>
      <c r="N40" s="256" t="str">
        <f>Badges!C173</f>
        <v>Plan for your daily needs</v>
      </c>
      <c r="O40" s="257"/>
    </row>
    <row r="41" spans="1:19" x14ac:dyDescent="0.2">
      <c r="A41" s="292"/>
      <c r="B41" s="264">
        <f>Journey!N21</f>
        <v>0</v>
      </c>
      <c r="C41" s="260" t="str">
        <f>IF(Journey!O21="C","C",IF(Journey!O21="P","P",""))</f>
        <v/>
      </c>
      <c r="E41" s="255">
        <v>5</v>
      </c>
      <c r="F41" s="256" t="str">
        <f>Badges!C46</f>
        <v>Attend the big event</v>
      </c>
      <c r="G41" s="257"/>
      <c r="I41" s="255"/>
      <c r="J41" s="256" t="str">
        <f>Badges!C104</f>
        <v>Wilderness rescue</v>
      </c>
      <c r="K41" s="258" t="str">
        <f>IF(Badges!N104="A","A"," ")</f>
        <v xml:space="preserve"> </v>
      </c>
      <c r="M41" s="255"/>
      <c r="N41" s="256" t="str">
        <f>Badges!C174</f>
        <v>Focus on your finances</v>
      </c>
      <c r="O41" s="258" t="str">
        <f>IF(Badges!N174="A","A"," ")</f>
        <v xml:space="preserve"> </v>
      </c>
    </row>
    <row r="42" spans="1:19" x14ac:dyDescent="0.2">
      <c r="A42" s="262"/>
      <c r="B42" s="493" t="str">
        <f>Journey!B25</f>
        <v>BLISS: Live it! Give It!</v>
      </c>
      <c r="C42" s="494"/>
      <c r="E42" s="255"/>
      <c r="F42" s="256" t="str">
        <f>Badges!C47</f>
        <v>Meet with your players for a relaxing</v>
      </c>
      <c r="G42" s="258" t="str">
        <f>IF(Badges!N47="A","A"," ")</f>
        <v xml:space="preserve"> </v>
      </c>
      <c r="I42" s="255"/>
      <c r="J42" s="256" t="str">
        <f>Badges!C105</f>
        <v>Disaster preparedness</v>
      </c>
      <c r="K42" s="258" t="str">
        <f>IF(Badges!N105="A","A"," ")</f>
        <v xml:space="preserve"> </v>
      </c>
      <c r="M42" s="255"/>
      <c r="N42" s="256" t="str">
        <f>Badges!C175</f>
        <v>Shop talk</v>
      </c>
      <c r="O42" s="258" t="str">
        <f>IF(Badges!N175="A","A"," ")</f>
        <v xml:space="preserve"> </v>
      </c>
      <c r="Q42" s="523"/>
      <c r="R42" s="523"/>
      <c r="S42" s="248"/>
    </row>
    <row r="43" spans="1:19" x14ac:dyDescent="0.2">
      <c r="B43" s="495" t="str">
        <f>Journey!C26</f>
        <v>Dream Maker Award</v>
      </c>
      <c r="C43" s="496"/>
      <c r="E43" s="255"/>
      <c r="F43" s="256" t="str">
        <f>Badges!C48</f>
        <v>Host a celebration</v>
      </c>
      <c r="G43" s="258" t="str">
        <f>IF(Badges!N48="A","A"," ")</f>
        <v xml:space="preserve"> </v>
      </c>
      <c r="I43" s="255"/>
      <c r="J43" s="256" t="str">
        <f>Badges!C106</f>
        <v>Military medicine</v>
      </c>
      <c r="K43" s="258" t="str">
        <f>IF(Badges!N106="A","A"," ")</f>
        <v xml:space="preserve"> </v>
      </c>
      <c r="M43" s="255"/>
      <c r="N43" s="256" t="str">
        <f>Badges!C176</f>
        <v>Audit request</v>
      </c>
      <c r="O43" s="258" t="str">
        <f>IF(Badges!N176="A","A"," ")</f>
        <v xml:space="preserve"> </v>
      </c>
      <c r="Q43" s="275"/>
      <c r="R43" s="275"/>
      <c r="S43" s="248"/>
    </row>
    <row r="44" spans="1:19" x14ac:dyDescent="0.2">
      <c r="B44" s="264">
        <f>Journey!N27</f>
        <v>0</v>
      </c>
      <c r="C44" s="260" t="str">
        <f>IF(Journey!O27="C","C",IF(Journey!O27="P","P",""))</f>
        <v/>
      </c>
      <c r="E44" s="255"/>
      <c r="F44" s="256" t="str">
        <f>Badges!C49</f>
        <v>Make a "trading card" for each athlete</v>
      </c>
      <c r="G44" s="258" t="str">
        <f>IF(Badges!N49="A","A"," ")</f>
        <v xml:space="preserve"> </v>
      </c>
      <c r="I44" s="255">
        <v>3</v>
      </c>
      <c r="J44" s="256" t="str">
        <f>Badges!C107</f>
        <v>Find out how to care for a critically injured person</v>
      </c>
      <c r="K44" s="257"/>
      <c r="M44" s="255">
        <v>3</v>
      </c>
      <c r="N44" s="256" t="str">
        <f>Badges!C177</f>
        <v>Plan for having fun</v>
      </c>
      <c r="O44" s="257"/>
      <c r="Q44" s="275"/>
      <c r="R44" s="275"/>
      <c r="S44" s="248"/>
    </row>
    <row r="45" spans="1:19" x14ac:dyDescent="0.2">
      <c r="B45" s="264">
        <f>Journey!N28</f>
        <v>0</v>
      </c>
      <c r="C45" s="260" t="str">
        <f>IF(Journey!O28="C","C",IF(Journey!O28="P","P",""))</f>
        <v/>
      </c>
      <c r="E45" s="510" t="str">
        <f>Badges!B52</f>
        <v>Public Policy</v>
      </c>
      <c r="F45" s="510"/>
      <c r="G45" s="510"/>
      <c r="I45" s="255"/>
      <c r="J45" s="256" t="str">
        <f>Badges!C108</f>
        <v>Take a wilderness first aid course</v>
      </c>
      <c r="K45" s="258" t="str">
        <f>IF(Badges!N108="A","A"," ")</f>
        <v xml:space="preserve"> </v>
      </c>
      <c r="M45" s="255"/>
      <c r="N45" s="256" t="str">
        <f>Badges!C178</f>
        <v>Hooray for hobbies!</v>
      </c>
      <c r="O45" s="258" t="str">
        <f>IF(Badges!N178="A","A"," ")</f>
        <v xml:space="preserve"> </v>
      </c>
      <c r="Q45" s="275"/>
      <c r="R45" s="275"/>
      <c r="S45" s="248"/>
    </row>
    <row r="46" spans="1:19" x14ac:dyDescent="0.2">
      <c r="B46" s="264">
        <f>Journey!N29</f>
        <v>0</v>
      </c>
      <c r="C46" s="260" t="str">
        <f>IF(Journey!O29="C","C",IF(Journey!O29="P","P",""))</f>
        <v/>
      </c>
      <c r="E46" s="255">
        <v>1</v>
      </c>
      <c r="F46" s="256" t="str">
        <f>Badges!C53</f>
        <v>Find out how activitists advocate for change</v>
      </c>
      <c r="G46" s="257" t="s">
        <v>27</v>
      </c>
      <c r="I46" s="255"/>
      <c r="J46" s="256" t="str">
        <f>Badges!C109</f>
        <v>Interview a doctor, nurse, EMT, or first</v>
      </c>
      <c r="K46" s="258" t="str">
        <f>IF(Badges!N109="A","A"," ")</f>
        <v xml:space="preserve"> </v>
      </c>
      <c r="M46" s="255"/>
      <c r="N46" s="256" t="str">
        <f>Badges!C179</f>
        <v>Treat yourself</v>
      </c>
      <c r="O46" s="258" t="str">
        <f>IF(Badges!N179="A","A"," ")</f>
        <v xml:space="preserve"> </v>
      </c>
      <c r="Q46" s="275"/>
      <c r="R46" s="275"/>
      <c r="S46" s="248"/>
    </row>
    <row r="47" spans="1:19" x14ac:dyDescent="0.2">
      <c r="B47" s="264">
        <f>Journey!N30</f>
        <v>0</v>
      </c>
      <c r="C47" s="260" t="str">
        <f>IF(Journey!O30="C","C",IF(Journey!O30="P","P",""))</f>
        <v/>
      </c>
      <c r="E47" s="255"/>
      <c r="F47" s="256" t="str">
        <f>Badges!C54</f>
        <v>Interview an activist</v>
      </c>
      <c r="G47" s="258" t="str">
        <f>IF(Badges!N54="A","A"," ")</f>
        <v xml:space="preserve"> </v>
      </c>
      <c r="I47" s="255"/>
      <c r="J47" s="256" t="str">
        <f>Badges!C110</f>
        <v xml:space="preserve">Discover how to use what's on hand in </v>
      </c>
      <c r="K47" s="258" t="str">
        <f>IF(Badges!N110="A","A"," ")</f>
        <v xml:space="preserve"> </v>
      </c>
      <c r="M47" s="255"/>
      <c r="N47" s="256" t="str">
        <f>Badges!C180</f>
        <v>Class act</v>
      </c>
      <c r="O47" s="258" t="str">
        <f>IF(Badges!N180="A","A"," ")</f>
        <v xml:space="preserve"> </v>
      </c>
      <c r="Q47" s="275"/>
      <c r="R47" s="275"/>
      <c r="S47" s="248"/>
    </row>
    <row r="48" spans="1:19" x14ac:dyDescent="0.2">
      <c r="B48" s="272"/>
      <c r="C48" s="272"/>
      <c r="E48" s="255"/>
      <c r="F48" s="256" t="str">
        <f>Badges!C55</f>
        <v>Watch a documentary or movie</v>
      </c>
      <c r="G48" s="258" t="str">
        <f>IF(Badges!N55="A","A"," ")</f>
        <v xml:space="preserve"> </v>
      </c>
      <c r="I48" s="354" t="str">
        <f>Badges!B98</f>
        <v>Ambassador First Aid</v>
      </c>
      <c r="J48" s="355"/>
      <c r="K48" s="355"/>
      <c r="M48" s="255">
        <v>4</v>
      </c>
      <c r="N48" s="256" t="str">
        <f>Badges!C181</f>
        <v>Plan for the unexpected</v>
      </c>
      <c r="O48" s="257"/>
    </row>
    <row r="49" spans="1:19" x14ac:dyDescent="0.2">
      <c r="A49" s="502" t="s">
        <v>345</v>
      </c>
      <c r="B49" s="502"/>
      <c r="C49" s="502"/>
      <c r="E49" s="255"/>
      <c r="F49" s="256" t="str">
        <f>Badges!C56</f>
        <v xml:space="preserve">Read about women who change the </v>
      </c>
      <c r="G49" s="258" t="str">
        <f>IF(Badges!N56="A","A"," ")</f>
        <v xml:space="preserve"> </v>
      </c>
      <c r="I49" s="255">
        <v>4</v>
      </c>
      <c r="J49" s="256" t="str">
        <f>Badges!C111</f>
        <v>Know how to move an injured person</v>
      </c>
      <c r="K49" s="257"/>
      <c r="M49" s="255"/>
      <c r="N49" s="256" t="str">
        <f>Badges!C182</f>
        <v>Interview your network</v>
      </c>
      <c r="O49" s="258" t="str">
        <f>IF(Badges!N182="A","A"," ")</f>
        <v xml:space="preserve"> </v>
      </c>
    </row>
    <row r="50" spans="1:19" x14ac:dyDescent="0.2">
      <c r="A50" s="267"/>
      <c r="B50" s="360" t="str">
        <f>Bridging!B6</f>
        <v>Pass It On!</v>
      </c>
      <c r="C50" s="259" t="str">
        <f>IF(Bridging!N10="C","C",IF(Bridging!N10="P","P",""))</f>
        <v/>
      </c>
      <c r="E50" s="255">
        <v>2</v>
      </c>
      <c r="F50" s="256" t="str">
        <f>Badges!C57</f>
        <v>Engage as a global citizen</v>
      </c>
      <c r="G50" s="257"/>
      <c r="I50" s="255"/>
      <c r="J50" s="256" t="str">
        <f>Badges!C112</f>
        <v>Visit a medical school</v>
      </c>
      <c r="K50" s="258" t="str">
        <f>IF(Badges!N112="A","A"," ")</f>
        <v xml:space="preserve"> </v>
      </c>
      <c r="M50" s="255"/>
      <c r="N50" s="256" t="str">
        <f>Badges!C183</f>
        <v>Interview a Financial guru</v>
      </c>
      <c r="O50" s="258" t="str">
        <f>IF(Badges!N183="A","A"," ")</f>
        <v xml:space="preserve"> </v>
      </c>
    </row>
    <row r="51" spans="1:19" x14ac:dyDescent="0.2">
      <c r="A51" s="267"/>
      <c r="B51" s="268" t="str">
        <f>Bridging!B11</f>
        <v>Look Ahead!</v>
      </c>
      <c r="C51" s="259" t="str">
        <f>IF(Bridging!N15="C","C",IF(Bridging!N15="P","P",""))</f>
        <v/>
      </c>
      <c r="E51" s="255"/>
      <c r="F51" s="256" t="str">
        <f>Badges!C58</f>
        <v>Compare laws</v>
      </c>
      <c r="G51" s="258" t="str">
        <f>IF(Badges!N58="A","A"," ")</f>
        <v xml:space="preserve"> </v>
      </c>
      <c r="I51" s="255"/>
      <c r="J51" s="256" t="str">
        <f>Badges!C113</f>
        <v>Take a wilderness first aid course</v>
      </c>
      <c r="K51" s="258" t="str">
        <f>IF(Badges!N113="A","A"," ")</f>
        <v xml:space="preserve"> </v>
      </c>
      <c r="M51" s="255"/>
      <c r="N51" s="256" t="str">
        <f>Badges!C184</f>
        <v>Interview an insurance expert</v>
      </c>
      <c r="O51" s="258" t="str">
        <f>IF(Badges!N184="A","A"," ")</f>
        <v xml:space="preserve"> </v>
      </c>
    </row>
    <row r="52" spans="1:19" x14ac:dyDescent="0.2">
      <c r="A52" s="267"/>
      <c r="B52" s="359" t="str">
        <f>Bridging!C16</f>
        <v>Plan a Ceremony</v>
      </c>
      <c r="C52" s="259" t="str">
        <f>IF(Bridging!N17="C","C",IF(Bridging!N17="P","P",""))</f>
        <v/>
      </c>
      <c r="E52" s="255"/>
      <c r="F52" s="256" t="str">
        <f>Badges!C59</f>
        <v xml:space="preserve">Track a public-policy issue being </v>
      </c>
      <c r="G52" s="258" t="str">
        <f>IF(Badges!N59="A","A"," ")</f>
        <v xml:space="preserve"> </v>
      </c>
      <c r="I52" s="255"/>
      <c r="J52" s="256" t="str">
        <f>Badges!C114</f>
        <v>Organize a mock emergency drill</v>
      </c>
      <c r="K52" s="258" t="str">
        <f>IF(Badges!N114="A","A"," ")</f>
        <v xml:space="preserve"> </v>
      </c>
      <c r="M52" s="354" t="str">
        <f>Badges!B168</f>
        <v>On My Own</v>
      </c>
      <c r="N52" s="355"/>
      <c r="O52" s="355"/>
    </row>
    <row r="53" spans="1:19" x14ac:dyDescent="0.2">
      <c r="B53" s="269" t="s">
        <v>140</v>
      </c>
      <c r="C53" s="259" t="str">
        <f>IF(Bridging!N18="C","C",IF(Bridging!N18="P","P",""))</f>
        <v/>
      </c>
      <c r="E53" s="255"/>
      <c r="F53" s="256" t="str">
        <f>Badges!C60</f>
        <v>Explore an international NGO</v>
      </c>
      <c r="G53" s="258" t="str">
        <f>IF(Badges!N60="A","A"," ")</f>
        <v xml:space="preserve"> </v>
      </c>
      <c r="I53" s="255">
        <v>5</v>
      </c>
      <c r="J53" s="256" t="str">
        <f>Badges!C115</f>
        <v>Explore real-life examples for handling wilderness emergencies</v>
      </c>
      <c r="K53" s="257"/>
      <c r="M53" s="255">
        <v>5</v>
      </c>
      <c r="N53" s="256" t="str">
        <f>Badges!C185</f>
        <v>Plan for sharing with others</v>
      </c>
      <c r="O53" s="257"/>
    </row>
    <row r="54" spans="1:19" x14ac:dyDescent="0.2">
      <c r="B54" s="263"/>
      <c r="C54" s="356"/>
      <c r="I54" s="255"/>
      <c r="J54" s="256" t="str">
        <f>Badges!C116</f>
        <v>Explore wilderness survival</v>
      </c>
      <c r="K54" s="258" t="str">
        <f>IF(Badges!N116="A","A"," ")</f>
        <v xml:space="preserve"> </v>
      </c>
      <c r="M54" s="255"/>
      <c r="N54" s="256" t="str">
        <f>Badges!C186</f>
        <v>Plan for presents</v>
      </c>
      <c r="O54" s="258" t="str">
        <f>IF(Badges!N186="A","A"," ")</f>
        <v xml:space="preserve"> </v>
      </c>
      <c r="Q54" s="275"/>
      <c r="R54" s="275"/>
      <c r="S54" s="248"/>
    </row>
    <row r="55" spans="1:19" x14ac:dyDescent="0.2">
      <c r="I55" s="255"/>
      <c r="J55" s="256" t="str">
        <f>Badges!C117</f>
        <v>Investigate extreme first aid</v>
      </c>
      <c r="K55" s="258" t="str">
        <f>IF(Badges!N117="A","A"," ")</f>
        <v xml:space="preserve"> </v>
      </c>
      <c r="M55" s="255"/>
      <c r="N55" s="256" t="str">
        <f>Badges!C187</f>
        <v>Budget for your time</v>
      </c>
      <c r="O55" s="258" t="str">
        <f>IF(Badges!N187="A","A"," ")</f>
        <v xml:space="preserve"> </v>
      </c>
      <c r="Q55" s="514"/>
      <c r="R55" s="514"/>
      <c r="S55" s="514"/>
    </row>
    <row r="56" spans="1:19" x14ac:dyDescent="0.2">
      <c r="I56" s="255"/>
      <c r="J56" s="256" t="str">
        <f>Badges!C118</f>
        <v>Interview an everyday hero</v>
      </c>
      <c r="K56" s="258" t="str">
        <f>IF(Badges!N118="A","A"," ")</f>
        <v xml:space="preserve"> </v>
      </c>
      <c r="M56" s="255"/>
      <c r="N56" s="256" t="str">
        <f>Badges!C188</f>
        <v>Charity starts… with a budget</v>
      </c>
      <c r="O56" s="258" t="str">
        <f>IF(Badges!N188="A","A"," ")</f>
        <v xml:space="preserve"> </v>
      </c>
    </row>
    <row r="57" spans="1:19" x14ac:dyDescent="0.2">
      <c r="I57" s="354" t="str">
        <f>Badges!B121</f>
        <v>Ambassador Girl Scout Way</v>
      </c>
      <c r="J57" s="355"/>
      <c r="K57" s="355"/>
      <c r="M57" s="354" t="str">
        <f>Badges!B215</f>
        <v>Research and Development</v>
      </c>
      <c r="N57" s="355"/>
      <c r="O57" s="355"/>
    </row>
    <row r="58" spans="1:19" x14ac:dyDescent="0.2">
      <c r="I58" s="255">
        <v>1</v>
      </c>
      <c r="J58" s="256" t="str">
        <f>Badges!C122</f>
        <v>Use song to bring people together or to spread a message</v>
      </c>
      <c r="K58" s="257"/>
      <c r="M58" s="255">
        <v>1</v>
      </c>
      <c r="N58" s="256" t="str">
        <f>Badges!C216</f>
        <v>Analyze sales trends</v>
      </c>
      <c r="O58" s="257"/>
    </row>
    <row r="59" spans="1:19" x14ac:dyDescent="0.2">
      <c r="I59" s="255"/>
      <c r="J59" s="256" t="str">
        <f>Badges!C123</f>
        <v>Use music to move people to action</v>
      </c>
      <c r="K59" s="258" t="str">
        <f>IF(Badges!N123="A","A"," ")</f>
        <v xml:space="preserve"> </v>
      </c>
      <c r="M59" s="255"/>
      <c r="N59" s="256" t="str">
        <f>Badges!C217</f>
        <v>Invest some R&amp;D</v>
      </c>
      <c r="O59" s="258" t="str">
        <f>IF(Badges!N217="A","A"," ")</f>
        <v xml:space="preserve"> </v>
      </c>
    </row>
    <row r="60" spans="1:19" x14ac:dyDescent="0.2">
      <c r="I60" s="255"/>
      <c r="J60" s="256" t="str">
        <f>Badges!C124</f>
        <v xml:space="preserve">Ogranize a songfest for younger </v>
      </c>
      <c r="K60" s="258" t="str">
        <f>IF(Badges!N124="A","A"," ")</f>
        <v xml:space="preserve"> </v>
      </c>
      <c r="M60" s="255">
        <v>2</v>
      </c>
      <c r="N60" s="256" t="str">
        <f>Badges!C218</f>
        <v>Reasearch how other companies innovate</v>
      </c>
      <c r="O60" s="257"/>
    </row>
    <row r="61" spans="1:19" x14ac:dyDescent="0.2">
      <c r="I61" s="255"/>
      <c r="J61" s="256" t="str">
        <f>Badges!C125</f>
        <v>Bring generations together in song</v>
      </c>
      <c r="K61" s="258" t="str">
        <f>IF(Badges!N125="A","A"," ")</f>
        <v xml:space="preserve"> </v>
      </c>
      <c r="M61" s="255"/>
      <c r="N61" s="256" t="str">
        <f>Badges!C219</f>
        <v>Find at least three other companies</v>
      </c>
      <c r="O61" s="258" t="str">
        <f>IF(Badges!N219="A","A"," ")</f>
        <v xml:space="preserve"> </v>
      </c>
    </row>
    <row r="62" spans="1:19" x14ac:dyDescent="0.2">
      <c r="I62" s="255">
        <v>2</v>
      </c>
      <c r="J62" s="256" t="str">
        <f>Badges!C126</f>
        <v>Celebrate World Thinking Day</v>
      </c>
      <c r="K62" s="257"/>
      <c r="M62" s="255">
        <v>3</v>
      </c>
      <c r="N62" s="256" t="str">
        <f>Badges!C218</f>
        <v>Reasearch how other companies innovate</v>
      </c>
      <c r="O62" s="257"/>
    </row>
    <row r="63" spans="1:19" x14ac:dyDescent="0.2">
      <c r="I63" s="255"/>
      <c r="J63" s="256" t="str">
        <f>Badges!C127</f>
        <v>Follow in the steps of female leaders</v>
      </c>
      <c r="K63" s="258" t="str">
        <f>IF(Badges!N127="A","A"," ")</f>
        <v xml:space="preserve"> </v>
      </c>
      <c r="M63" s="255"/>
      <c r="N63" s="256" t="str">
        <f>Badges!C221</f>
        <v>Developing a new product</v>
      </c>
      <c r="O63" s="258" t="str">
        <f>IF(Badges!N221="A","A"," ")</f>
        <v xml:space="preserve"> </v>
      </c>
    </row>
    <row r="64" spans="1:19" x14ac:dyDescent="0.2">
      <c r="I64" s="255"/>
      <c r="J64" s="256" t="str">
        <f>Badges!C128</f>
        <v>Make World Thinking Day cards</v>
      </c>
      <c r="K64" s="258" t="str">
        <f>IF(Badges!N128="A","A"," ")</f>
        <v xml:space="preserve"> </v>
      </c>
      <c r="M64" s="255">
        <v>4</v>
      </c>
      <c r="N64" s="256" t="str">
        <f>Badges!C222</f>
        <v>Expolore possible projects during your cookie sale</v>
      </c>
      <c r="O64" s="257"/>
    </row>
    <row r="65" spans="1:19" x14ac:dyDescent="0.2">
      <c r="I65" s="255"/>
      <c r="J65" s="256" t="str">
        <f>Badges!C129</f>
        <v>Earn their Word Thinking Day award</v>
      </c>
      <c r="K65" s="258" t="str">
        <f>IF(Badges!N129="A","A"," ")</f>
        <v xml:space="preserve"> </v>
      </c>
      <c r="M65" s="255"/>
      <c r="N65" s="256" t="str">
        <f>Badges!C223</f>
        <v>If you're considering serveral</v>
      </c>
      <c r="O65" s="258" t="str">
        <f>IF(Badges!N223="A","A"," ")</f>
        <v xml:space="preserve"> </v>
      </c>
    </row>
    <row r="66" spans="1:19" x14ac:dyDescent="0.2">
      <c r="M66" s="255">
        <v>5</v>
      </c>
      <c r="N66" s="256" t="str">
        <f>Badges!C220</f>
        <v>Find out how companies use R&amp;D to improve their products</v>
      </c>
      <c r="O66" s="257"/>
    </row>
    <row r="67" spans="1:19" x14ac:dyDescent="0.2">
      <c r="M67" s="255"/>
      <c r="N67" s="256" t="str">
        <f>Badges!C225</f>
        <v xml:space="preserve">R&amp;D can be more </v>
      </c>
      <c r="O67" s="258" t="str">
        <f>IF(Badges!N225="A","A"," ")</f>
        <v xml:space="preserve"> </v>
      </c>
    </row>
    <row r="70" spans="1:19" x14ac:dyDescent="0.2">
      <c r="F70" s="262"/>
      <c r="J70" s="262"/>
    </row>
    <row r="71" spans="1:19" x14ac:dyDescent="0.2">
      <c r="E71" s="292"/>
      <c r="F71" s="271"/>
      <c r="G71" s="356"/>
      <c r="H71" s="262"/>
      <c r="I71" s="292"/>
      <c r="J71" s="271"/>
      <c r="K71" s="356"/>
      <c r="L71" s="262"/>
      <c r="M71" s="262"/>
    </row>
    <row r="72" spans="1:19" x14ac:dyDescent="0.2">
      <c r="A72" s="505" t="s">
        <v>139</v>
      </c>
      <c r="B72" s="506"/>
      <c r="C72" s="507"/>
      <c r="E72" s="502" t="s">
        <v>59</v>
      </c>
      <c r="F72" s="502"/>
      <c r="G72" s="502"/>
      <c r="H72" s="262"/>
      <c r="I72" s="518" t="s">
        <v>139</v>
      </c>
      <c r="J72" s="518"/>
      <c r="K72" s="518"/>
      <c r="L72" s="262"/>
      <c r="M72" s="515" t="s">
        <v>139</v>
      </c>
      <c r="N72" s="516"/>
      <c r="O72" s="517"/>
      <c r="Q72" s="515" t="s">
        <v>139</v>
      </c>
      <c r="R72" s="516"/>
      <c r="S72" s="517"/>
    </row>
    <row r="73" spans="1:19" x14ac:dyDescent="0.2">
      <c r="A73" s="503" t="str">
        <f>'Council Own'!B6</f>
        <v>&lt;&lt;List Badge Here&gt;&gt;</v>
      </c>
      <c r="B73" s="504"/>
      <c r="C73" s="260" t="str">
        <f>IF('Council Own'!N28="C","C",IF('Council Own'!N28="P","P",""))</f>
        <v/>
      </c>
      <c r="E73" s="511" t="str">
        <f>'Fun Patches'!C5</f>
        <v>&lt;LIST PATCH HERE&gt;</v>
      </c>
      <c r="F73" s="512"/>
      <c r="G73" s="258" t="str">
        <f>IF('Fun Patches'!N5="A","A"," ")</f>
        <v xml:space="preserve"> </v>
      </c>
      <c r="H73" s="262"/>
      <c r="I73" s="266" t="str">
        <f>'Council Own'!B6</f>
        <v>&lt;&lt;List Badge Here&gt;&gt;</v>
      </c>
      <c r="J73" s="266"/>
      <c r="K73" s="266"/>
      <c r="L73" s="262"/>
      <c r="M73" s="266" t="str">
        <f>'Council Own'!B54</f>
        <v>&lt;&lt;List Badge Here&gt;&gt;</v>
      </c>
      <c r="N73" s="266"/>
      <c r="O73" s="266"/>
      <c r="Q73" s="266" t="str">
        <f>'Council Own'!B102</f>
        <v>&lt;&lt;List Badge Here&gt;&gt;</v>
      </c>
      <c r="R73" s="266"/>
      <c r="S73" s="266"/>
    </row>
    <row r="74" spans="1:19" x14ac:dyDescent="0.2">
      <c r="A74" s="503" t="str">
        <f>'Council Own'!B30</f>
        <v>&lt;&lt;List Badge Here&gt;&gt;</v>
      </c>
      <c r="B74" s="504"/>
      <c r="C74" s="260" t="str">
        <f>IF('Council Own'!N52="C","C",IF('Council Own'!N52="P","P",""))</f>
        <v/>
      </c>
      <c r="E74" s="489" t="str">
        <f>'Fun Patches'!C6</f>
        <v>&lt;LIST PATCH HERE&gt;</v>
      </c>
      <c r="F74" s="490"/>
      <c r="G74" s="265" t="str">
        <f>IF('Fun Patches'!N6="A","A"," ")</f>
        <v xml:space="preserve"> </v>
      </c>
      <c r="H74" s="262"/>
      <c r="I74" s="255">
        <v>1</v>
      </c>
      <c r="J74" s="359" t="str">
        <f>'Council Own'!C7</f>
        <v>&lt;List Requirement Here&gt;</v>
      </c>
      <c r="K74" s="265" t="str">
        <f>IF('Council Own'!N7="A","A"," ")</f>
        <v xml:space="preserve"> </v>
      </c>
      <c r="L74" s="262"/>
      <c r="M74" s="255">
        <v>1</v>
      </c>
      <c r="N74" s="359" t="str">
        <f>'Council Own'!C55</f>
        <v>&lt;List Requirement Here&gt;</v>
      </c>
      <c r="O74" s="265" t="str">
        <f>IF('Council Own'!N55="A","A"," ")</f>
        <v xml:space="preserve"> </v>
      </c>
      <c r="Q74" s="255">
        <v>1</v>
      </c>
      <c r="R74" s="359" t="str">
        <f>'Council Own'!C103</f>
        <v>&lt;List Requirement Here&gt;</v>
      </c>
      <c r="S74" s="265" t="str">
        <f>IF('Council Own'!N103="A","A"," ")</f>
        <v xml:space="preserve"> </v>
      </c>
    </row>
    <row r="75" spans="1:19" x14ac:dyDescent="0.2">
      <c r="A75" s="503" t="str">
        <f>'Council Own'!B54</f>
        <v>&lt;&lt;List Badge Here&gt;&gt;</v>
      </c>
      <c r="B75" s="504"/>
      <c r="C75" s="260" t="str">
        <f>IF('Council Own'!N76="C","C",IF('Council Own'!N76="P","P",""))</f>
        <v/>
      </c>
      <c r="E75" s="489" t="str">
        <f>'Fun Patches'!C7</f>
        <v>&lt;LIST PATCH HERE&gt;</v>
      </c>
      <c r="F75" s="490"/>
      <c r="G75" s="265" t="str">
        <f>IF('Fun Patches'!N7="A","A"," ")</f>
        <v xml:space="preserve"> </v>
      </c>
      <c r="H75" s="262"/>
      <c r="I75" s="255"/>
      <c r="J75" s="359" t="str">
        <f>'Council Own'!C8</f>
        <v>&lt;List Requirement Here&gt;</v>
      </c>
      <c r="K75" s="265" t="str">
        <f>IF('Council Own'!N8="A","A"," ")</f>
        <v xml:space="preserve"> </v>
      </c>
      <c r="L75" s="262"/>
      <c r="M75" s="255"/>
      <c r="N75" s="359" t="str">
        <f>'Council Own'!C56</f>
        <v>&lt;List Requirement Here&gt;</v>
      </c>
      <c r="O75" s="265" t="str">
        <f>IF('Council Own'!N56="A","A"," ")</f>
        <v xml:space="preserve"> </v>
      </c>
      <c r="Q75" s="255"/>
      <c r="R75" s="359" t="str">
        <f>'Council Own'!C104</f>
        <v>&lt;List Requirement Here&gt;</v>
      </c>
      <c r="S75" s="265" t="str">
        <f>IF('Council Own'!N104="A","A"," ")</f>
        <v xml:space="preserve"> </v>
      </c>
    </row>
    <row r="76" spans="1:19" x14ac:dyDescent="0.2">
      <c r="A76" s="503" t="str">
        <f>'Council Own'!B78</f>
        <v>&lt;&lt;List Badge Here&gt;&gt;</v>
      </c>
      <c r="B76" s="504"/>
      <c r="C76" s="260" t="str">
        <f>IF('Council Own'!N100="C","C",IF('Council Own'!N100="P","P",""))</f>
        <v/>
      </c>
      <c r="E76" s="489" t="str">
        <f>'Fun Patches'!C8</f>
        <v>&lt;LIST PATCH HERE&gt;</v>
      </c>
      <c r="F76" s="490"/>
      <c r="G76" s="265" t="str">
        <f>IF('Fun Patches'!N8="A","A"," ")</f>
        <v xml:space="preserve"> </v>
      </c>
      <c r="H76" s="262"/>
      <c r="I76" s="255"/>
      <c r="J76" s="359" t="str">
        <f>'Council Own'!C9</f>
        <v>&lt;List Requirement Here&gt;</v>
      </c>
      <c r="K76" s="265" t="str">
        <f>IF('Council Own'!N9="A","A"," ")</f>
        <v xml:space="preserve"> </v>
      </c>
      <c r="L76" s="262"/>
      <c r="M76" s="255"/>
      <c r="N76" s="359" t="str">
        <f>'Council Own'!C57</f>
        <v>&lt;List Requirement Here&gt;</v>
      </c>
      <c r="O76" s="265" t="str">
        <f>IF('Council Own'!N57="A","A"," ")</f>
        <v xml:space="preserve"> </v>
      </c>
      <c r="Q76" s="255"/>
      <c r="R76" s="359" t="str">
        <f>'Council Own'!C105</f>
        <v>&lt;List Requirement Here&gt;</v>
      </c>
      <c r="S76" s="265" t="str">
        <f>IF('Council Own'!N105="A","A"," ")</f>
        <v xml:space="preserve"> </v>
      </c>
    </row>
    <row r="77" spans="1:19" x14ac:dyDescent="0.2">
      <c r="A77" s="503" t="str">
        <f>'Council Own'!B102</f>
        <v>&lt;&lt;List Badge Here&gt;&gt;</v>
      </c>
      <c r="B77" s="504"/>
      <c r="C77" s="260" t="str">
        <f>IF('Council Own'!N124="C","C",IF('Council Own'!N124="P","P",""))</f>
        <v/>
      </c>
      <c r="E77" s="489" t="str">
        <f>'Fun Patches'!C9</f>
        <v>&lt;LIST PATCH HERE&gt;</v>
      </c>
      <c r="F77" s="490"/>
      <c r="G77" s="265" t="str">
        <f>IF('Fun Patches'!N9="A","A"," ")</f>
        <v xml:space="preserve"> </v>
      </c>
      <c r="H77" s="262"/>
      <c r="I77" s="255"/>
      <c r="J77" s="359" t="str">
        <f>'Council Own'!C10</f>
        <v>&lt;List Requirement Here&gt;</v>
      </c>
      <c r="K77" s="265" t="str">
        <f>IF('Council Own'!N10="A","A"," ")</f>
        <v xml:space="preserve"> </v>
      </c>
      <c r="L77" s="262"/>
      <c r="M77" s="255"/>
      <c r="N77" s="359" t="str">
        <f>'Council Own'!C58</f>
        <v>&lt;List Requirement Here&gt;</v>
      </c>
      <c r="O77" s="265" t="str">
        <f>IF('Council Own'!N58="A","A"," ")</f>
        <v xml:space="preserve"> </v>
      </c>
      <c r="Q77" s="255"/>
      <c r="R77" s="359" t="str">
        <f>'Council Own'!C106</f>
        <v>&lt;List Requirement Here&gt;</v>
      </c>
      <c r="S77" s="265" t="str">
        <f>IF('Council Own'!N106="A","A"," ")</f>
        <v xml:space="preserve"> </v>
      </c>
    </row>
    <row r="78" spans="1:19" x14ac:dyDescent="0.2">
      <c r="A78" s="503" t="str">
        <f>'Council Own'!B126</f>
        <v>&lt;&lt;List Badge Here&gt;&gt;</v>
      </c>
      <c r="B78" s="504"/>
      <c r="C78" s="260" t="str">
        <f>IF('Council Own'!N148="C","C",IF('Council Own'!N148="P","P",""))</f>
        <v/>
      </c>
      <c r="E78" s="489" t="str">
        <f>'Fun Patches'!C10</f>
        <v>&lt;LIST PATCH HERE&gt;</v>
      </c>
      <c r="F78" s="490"/>
      <c r="G78" s="265" t="str">
        <f>IF('Fun Patches'!N10="A","A"," ")</f>
        <v xml:space="preserve"> </v>
      </c>
      <c r="I78" s="255">
        <v>2</v>
      </c>
      <c r="J78" s="359" t="str">
        <f>'Council Own'!C11</f>
        <v>&lt;List Requirement Here&gt;</v>
      </c>
      <c r="K78" s="265" t="str">
        <f>IF('Council Own'!N11="A","A"," ")</f>
        <v xml:space="preserve"> </v>
      </c>
      <c r="M78" s="255">
        <v>2</v>
      </c>
      <c r="N78" s="359" t="str">
        <f>'Council Own'!C59</f>
        <v>&lt;List Requirement Here&gt;</v>
      </c>
      <c r="O78" s="265" t="str">
        <f>IF('Council Own'!N59="A","A"," ")</f>
        <v xml:space="preserve"> </v>
      </c>
      <c r="Q78" s="255">
        <v>2</v>
      </c>
      <c r="R78" s="359" t="str">
        <f>'Council Own'!C107</f>
        <v>&lt;List Requirement Here&gt;</v>
      </c>
      <c r="S78" s="265" t="str">
        <f>IF('Council Own'!N107="A","A"," ")</f>
        <v xml:space="preserve"> </v>
      </c>
    </row>
    <row r="79" spans="1:19" x14ac:dyDescent="0.2">
      <c r="E79" s="489" t="str">
        <f>'Fun Patches'!C11</f>
        <v>&lt;LIST PATCH HERE&gt;</v>
      </c>
      <c r="F79" s="490"/>
      <c r="G79" s="265" t="str">
        <f>IF('Fun Patches'!N11="A","A"," ")</f>
        <v xml:space="preserve"> </v>
      </c>
      <c r="I79" s="255"/>
      <c r="J79" s="359" t="str">
        <f>'Council Own'!C12</f>
        <v>&lt;List Requirement Here&gt;</v>
      </c>
      <c r="K79" s="265" t="str">
        <f>IF('Council Own'!N12="A","A"," ")</f>
        <v xml:space="preserve"> </v>
      </c>
      <c r="M79" s="255"/>
      <c r="N79" s="359" t="str">
        <f>'Council Own'!C60</f>
        <v>&lt;List Requirement Here&gt;</v>
      </c>
      <c r="O79" s="265" t="str">
        <f>IF('Council Own'!N60="A","A"," ")</f>
        <v xml:space="preserve"> </v>
      </c>
      <c r="Q79" s="255"/>
      <c r="R79" s="359" t="str">
        <f>'Council Own'!C108</f>
        <v>&lt;List Requirement Here&gt;</v>
      </c>
      <c r="S79" s="265" t="str">
        <f>IF('Council Own'!N108="A","A"," ")</f>
        <v xml:space="preserve"> </v>
      </c>
    </row>
    <row r="80" spans="1:19" x14ac:dyDescent="0.2">
      <c r="E80" s="489" t="str">
        <f>'Fun Patches'!C12</f>
        <v>&lt;LIST PATCH HERE&gt;</v>
      </c>
      <c r="F80" s="490"/>
      <c r="G80" s="265" t="str">
        <f>IF('Fun Patches'!N12="A","A"," ")</f>
        <v xml:space="preserve"> </v>
      </c>
      <c r="I80" s="255"/>
      <c r="J80" s="359" t="str">
        <f>'Council Own'!C13</f>
        <v>&lt;List Requirement Here&gt;</v>
      </c>
      <c r="K80" s="265" t="str">
        <f>IF('Council Own'!N13="A","A"," ")</f>
        <v xml:space="preserve"> </v>
      </c>
      <c r="M80" s="255"/>
      <c r="N80" s="359" t="str">
        <f>'Council Own'!C61</f>
        <v>&lt;List Requirement Here&gt;</v>
      </c>
      <c r="O80" s="265" t="str">
        <f>IF('Council Own'!N61="A","A"," ")</f>
        <v xml:space="preserve"> </v>
      </c>
      <c r="Q80" s="255"/>
      <c r="R80" s="359" t="str">
        <f>'Council Own'!C109</f>
        <v>&lt;List Requirement Here&gt;</v>
      </c>
      <c r="S80" s="265" t="str">
        <f>IF('Council Own'!N109="A","A"," ")</f>
        <v xml:space="preserve"> </v>
      </c>
    </row>
    <row r="81" spans="1:22" x14ac:dyDescent="0.2">
      <c r="E81" s="489" t="str">
        <f>'Fun Patches'!C13</f>
        <v>&lt;LIST PATCH HERE&gt;</v>
      </c>
      <c r="F81" s="490"/>
      <c r="G81" s="265" t="str">
        <f>IF('Fun Patches'!N13="A","A"," ")</f>
        <v xml:space="preserve"> </v>
      </c>
      <c r="I81" s="255"/>
      <c r="J81" s="359" t="str">
        <f>'Council Own'!C14</f>
        <v>&lt;List Requirement Here&gt;</v>
      </c>
      <c r="K81" s="265" t="str">
        <f>IF('Council Own'!N14="A","A"," ")</f>
        <v xml:space="preserve"> </v>
      </c>
      <c r="M81" s="255"/>
      <c r="N81" s="359" t="str">
        <f>'Council Own'!C62</f>
        <v>&lt;List Requirement Here&gt;</v>
      </c>
      <c r="O81" s="265" t="str">
        <f>IF('Council Own'!N62="A","A"," ")</f>
        <v xml:space="preserve"> </v>
      </c>
      <c r="Q81" s="255"/>
      <c r="R81" s="359" t="str">
        <f>'Council Own'!C110</f>
        <v>&lt;List Requirement Here&gt;</v>
      </c>
      <c r="S81" s="265" t="str">
        <f>IF('Council Own'!N110="A","A"," ")</f>
        <v xml:space="preserve"> </v>
      </c>
    </row>
    <row r="82" spans="1:22" x14ac:dyDescent="0.2">
      <c r="E82" s="489" t="str">
        <f>'Fun Patches'!C14</f>
        <v>&lt;LIST PATCH HERE&gt;</v>
      </c>
      <c r="F82" s="490"/>
      <c r="G82" s="265" t="str">
        <f>IF('Fun Patches'!N14="A","A"," ")</f>
        <v xml:space="preserve"> </v>
      </c>
      <c r="I82" s="255">
        <v>3</v>
      </c>
      <c r="J82" s="359" t="str">
        <f>'Council Own'!C15</f>
        <v>&lt;List Requirement Here&gt;</v>
      </c>
      <c r="K82" s="265" t="str">
        <f>IF('Council Own'!N15="A","A"," ")</f>
        <v xml:space="preserve"> </v>
      </c>
      <c r="M82" s="255">
        <v>3</v>
      </c>
      <c r="N82" s="359" t="str">
        <f>'Council Own'!C63</f>
        <v>&lt;List Requirement Here&gt;</v>
      </c>
      <c r="O82" s="265" t="str">
        <f>IF('Council Own'!N63="A","A"," ")</f>
        <v xml:space="preserve"> </v>
      </c>
      <c r="Q82" s="255">
        <v>3</v>
      </c>
      <c r="R82" s="359" t="str">
        <f>'Council Own'!C111</f>
        <v>&lt;List Requirement Here&gt;</v>
      </c>
      <c r="S82" s="265" t="str">
        <f>IF('Council Own'!N111="A","A"," ")</f>
        <v xml:space="preserve"> </v>
      </c>
    </row>
    <row r="83" spans="1:22" x14ac:dyDescent="0.2">
      <c r="E83" s="489" t="str">
        <f>'Fun Patches'!C15</f>
        <v>&lt;LIST PATCH HERE&gt;</v>
      </c>
      <c r="F83" s="490"/>
      <c r="G83" s="265" t="str">
        <f>IF('Fun Patches'!N15="A","A"," ")</f>
        <v xml:space="preserve"> </v>
      </c>
      <c r="I83" s="255"/>
      <c r="J83" s="359" t="str">
        <f>'Council Own'!C16</f>
        <v>&lt;List Requirement Here&gt;</v>
      </c>
      <c r="K83" s="265" t="str">
        <f>IF('Council Own'!N16="A","A"," ")</f>
        <v xml:space="preserve"> </v>
      </c>
      <c r="M83" s="255"/>
      <c r="N83" s="359" t="str">
        <f>'Council Own'!C64</f>
        <v>&lt;List Requirement Here&gt;</v>
      </c>
      <c r="O83" s="265" t="str">
        <f>IF('Council Own'!N64="A","A"," ")</f>
        <v xml:space="preserve"> </v>
      </c>
      <c r="Q83" s="255"/>
      <c r="R83" s="359" t="str">
        <f>'Council Own'!C112</f>
        <v>&lt;List Requirement Here&gt;</v>
      </c>
      <c r="S83" s="265" t="str">
        <f>IF('Council Own'!N112="A","A"," ")</f>
        <v xml:space="preserve"> </v>
      </c>
    </row>
    <row r="84" spans="1:22" x14ac:dyDescent="0.2">
      <c r="E84" s="489" t="str">
        <f>'Fun Patches'!C16</f>
        <v>&lt;LIST PATCH HERE&gt;</v>
      </c>
      <c r="F84" s="490"/>
      <c r="G84" s="265" t="str">
        <f>IF('Fun Patches'!N16="A","A"," ")</f>
        <v xml:space="preserve"> </v>
      </c>
      <c r="I84" s="255"/>
      <c r="J84" s="359" t="str">
        <f>'Council Own'!C17</f>
        <v>&lt;List Requirement Here&gt;</v>
      </c>
      <c r="K84" s="265" t="str">
        <f>IF('Council Own'!N17="A","A"," ")</f>
        <v xml:space="preserve"> </v>
      </c>
      <c r="M84" s="255"/>
      <c r="N84" s="359" t="str">
        <f>'Council Own'!C65</f>
        <v>&lt;List Requirement Here&gt;</v>
      </c>
      <c r="O84" s="265" t="str">
        <f>IF('Council Own'!N65="A","A"," ")</f>
        <v xml:space="preserve"> </v>
      </c>
      <c r="Q84" s="255"/>
      <c r="R84" s="359" t="str">
        <f>'Council Own'!C113</f>
        <v>&lt;List Requirement Here&gt;</v>
      </c>
      <c r="S84" s="265" t="str">
        <f>IF('Council Own'!N113="A","A"," ")</f>
        <v xml:space="preserve"> </v>
      </c>
    </row>
    <row r="85" spans="1:22" x14ac:dyDescent="0.2">
      <c r="E85" s="489" t="str">
        <f>'Fun Patches'!C17</f>
        <v>&lt;LIST PATCH HERE&gt;</v>
      </c>
      <c r="F85" s="490"/>
      <c r="G85" s="258" t="str">
        <f>IF('Fun Patches'!N17="A","A"," ")</f>
        <v xml:space="preserve"> </v>
      </c>
      <c r="I85" s="255"/>
      <c r="J85" s="359" t="str">
        <f>'Council Own'!C18</f>
        <v>&lt;List Requirement Here&gt;</v>
      </c>
      <c r="K85" s="265" t="str">
        <f>IF('Council Own'!N18="A","A"," ")</f>
        <v xml:space="preserve"> </v>
      </c>
      <c r="M85" s="255"/>
      <c r="N85" s="359" t="str">
        <f>'Council Own'!C66</f>
        <v>&lt;List Requirement Here&gt;</v>
      </c>
      <c r="O85" s="265" t="str">
        <f>IF('Council Own'!N66="A","A"," ")</f>
        <v xml:space="preserve"> </v>
      </c>
      <c r="Q85" s="255"/>
      <c r="R85" s="359" t="str">
        <f>'Council Own'!C114</f>
        <v>&lt;List Requirement Here&gt;</v>
      </c>
      <c r="S85" s="265" t="str">
        <f>IF('Council Own'!N114="A","A"," ")</f>
        <v xml:space="preserve"> </v>
      </c>
    </row>
    <row r="86" spans="1:22" x14ac:dyDescent="0.2">
      <c r="A86" s="250"/>
      <c r="B86" s="251"/>
      <c r="C86" s="252"/>
      <c r="E86" s="489" t="str">
        <f>'Fun Patches'!C18</f>
        <v>&lt;LIST PATCH HERE&gt;</v>
      </c>
      <c r="F86" s="490"/>
      <c r="G86" s="265" t="str">
        <f>IF('Fun Patches'!N18="A","A"," ")</f>
        <v xml:space="preserve"> </v>
      </c>
      <c r="I86" s="255">
        <v>4</v>
      </c>
      <c r="J86" s="359" t="str">
        <f>'Council Own'!C19</f>
        <v>&lt;List Requirement Here&gt;</v>
      </c>
      <c r="K86" s="265" t="str">
        <f>IF('Council Own'!N19="A","A"," ")</f>
        <v xml:space="preserve"> </v>
      </c>
      <c r="M86" s="255">
        <v>4</v>
      </c>
      <c r="N86" s="359" t="str">
        <f>'Council Own'!C67</f>
        <v>&lt;List Requirement Here&gt;</v>
      </c>
      <c r="O86" s="265" t="str">
        <f>IF('Council Own'!N67="A","A"," ")</f>
        <v xml:space="preserve"> </v>
      </c>
      <c r="Q86" s="255">
        <v>4</v>
      </c>
      <c r="R86" s="359" t="str">
        <f>'Council Own'!C115</f>
        <v>&lt;List Requirement Here&gt;</v>
      </c>
      <c r="S86" s="265" t="str">
        <f>IF('Council Own'!N115="A","A"," ")</f>
        <v xml:space="preserve"> </v>
      </c>
    </row>
    <row r="87" spans="1:22" x14ac:dyDescent="0.2">
      <c r="E87" s="489" t="str">
        <f>'Fun Patches'!C19</f>
        <v>&lt;LIST PATCH HERE&gt;</v>
      </c>
      <c r="F87" s="490"/>
      <c r="G87" s="265" t="str">
        <f>IF('Fun Patches'!N19="A","A"," ")</f>
        <v xml:space="preserve"> </v>
      </c>
      <c r="I87" s="255"/>
      <c r="J87" s="359" t="str">
        <f>'Council Own'!C20</f>
        <v>&lt;List Requirement Here&gt;</v>
      </c>
      <c r="K87" s="265" t="str">
        <f>IF('Council Own'!N20="A","A"," ")</f>
        <v xml:space="preserve"> </v>
      </c>
      <c r="M87" s="255"/>
      <c r="N87" s="359" t="str">
        <f>'Council Own'!C68</f>
        <v>&lt;List Requirement Here&gt;</v>
      </c>
      <c r="O87" s="265" t="str">
        <f>IF('Council Own'!N68="A","A"," ")</f>
        <v xml:space="preserve"> </v>
      </c>
      <c r="Q87" s="255"/>
      <c r="R87" s="359" t="str">
        <f>'Council Own'!C116</f>
        <v>&lt;List Requirement Here&gt;</v>
      </c>
      <c r="S87" s="265" t="str">
        <f>IF('Council Own'!N116="A","A"," ")</f>
        <v xml:space="preserve"> </v>
      </c>
    </row>
    <row r="88" spans="1:22" x14ac:dyDescent="0.2">
      <c r="E88" s="489" t="str">
        <f>'Fun Patches'!C20</f>
        <v>&lt;LIST PATCH HERE&gt;</v>
      </c>
      <c r="F88" s="490"/>
      <c r="G88" s="265" t="str">
        <f>IF('Fun Patches'!N20="A","A"," ")</f>
        <v xml:space="preserve"> </v>
      </c>
      <c r="I88" s="255"/>
      <c r="J88" s="359" t="str">
        <f>'Council Own'!C21</f>
        <v>&lt;List Requirement Here&gt;</v>
      </c>
      <c r="K88" s="265" t="str">
        <f>IF('Council Own'!N21="A","A"," ")</f>
        <v xml:space="preserve"> </v>
      </c>
      <c r="M88" s="255"/>
      <c r="N88" s="359" t="str">
        <f>'Council Own'!C69</f>
        <v>&lt;List Requirement Here&gt;</v>
      </c>
      <c r="O88" s="265" t="str">
        <f>IF('Council Own'!N69="A","A"," ")</f>
        <v xml:space="preserve"> </v>
      </c>
      <c r="Q88" s="255"/>
      <c r="R88" s="359" t="str">
        <f>'Council Own'!C117</f>
        <v>&lt;List Requirement Here&gt;</v>
      </c>
      <c r="S88" s="265" t="str">
        <f>IF('Council Own'!N117="A","A"," ")</f>
        <v xml:space="preserve"> </v>
      </c>
    </row>
    <row r="89" spans="1:22" x14ac:dyDescent="0.2">
      <c r="E89" s="489" t="str">
        <f>'Fun Patches'!C21</f>
        <v>&lt;LIST PATCH HERE&gt;</v>
      </c>
      <c r="F89" s="490"/>
      <c r="G89" s="265" t="str">
        <f>IF('Fun Patches'!N21="A","A"," ")</f>
        <v xml:space="preserve"> </v>
      </c>
      <c r="I89" s="255"/>
      <c r="J89" s="359" t="str">
        <f>'Council Own'!C22</f>
        <v>&lt;List Requirement Here&gt;</v>
      </c>
      <c r="K89" s="265" t="str">
        <f>IF('Council Own'!N22="A","A"," ")</f>
        <v xml:space="preserve"> </v>
      </c>
      <c r="M89" s="255"/>
      <c r="N89" s="359" t="str">
        <f>'Council Own'!C70</f>
        <v>&lt;List Requirement Here&gt;</v>
      </c>
      <c r="O89" s="265" t="str">
        <f>IF('Council Own'!N70="A","A"," ")</f>
        <v xml:space="preserve"> </v>
      </c>
      <c r="Q89" s="255"/>
      <c r="R89" s="359" t="str">
        <f>'Council Own'!C118</f>
        <v>&lt;List Requirement Here&gt;</v>
      </c>
      <c r="S89" s="265" t="str">
        <f>IF('Council Own'!N118="A","A"," ")</f>
        <v xml:space="preserve"> </v>
      </c>
    </row>
    <row r="90" spans="1:22" x14ac:dyDescent="0.2">
      <c r="E90" s="489" t="str">
        <f>'Fun Patches'!C22</f>
        <v>&lt;LIST PATCH HERE&gt;</v>
      </c>
      <c r="F90" s="490"/>
      <c r="G90" s="265" t="str">
        <f>IF('Fun Patches'!N22="A","A"," ")</f>
        <v xml:space="preserve"> </v>
      </c>
      <c r="I90" s="255">
        <v>5</v>
      </c>
      <c r="J90" s="359" t="str">
        <f>'Council Own'!C23</f>
        <v>&lt;List Requirement Here&gt;</v>
      </c>
      <c r="K90" s="265" t="str">
        <f>IF('Council Own'!N23="A","A"," ")</f>
        <v xml:space="preserve"> </v>
      </c>
      <c r="M90" s="255">
        <v>5</v>
      </c>
      <c r="N90" s="359" t="str">
        <f>'Council Own'!C71</f>
        <v>&lt;List Requirement Here&gt;</v>
      </c>
      <c r="O90" s="265" t="str">
        <f>IF('Council Own'!N71="A","A"," ")</f>
        <v xml:space="preserve"> </v>
      </c>
      <c r="Q90" s="255">
        <v>5</v>
      </c>
      <c r="R90" s="359" t="str">
        <f>'Council Own'!C119</f>
        <v>&lt;List Requirement Here&gt;</v>
      </c>
      <c r="S90" s="265" t="str">
        <f>IF('Council Own'!N119="A","A"," ")</f>
        <v xml:space="preserve"> </v>
      </c>
    </row>
    <row r="91" spans="1:22" x14ac:dyDescent="0.2">
      <c r="E91" s="489" t="str">
        <f>'Fun Patches'!C23</f>
        <v>&lt;LIST PATCH HERE&gt;</v>
      </c>
      <c r="F91" s="490"/>
      <c r="G91" s="265" t="str">
        <f>IF('Fun Patches'!N23="A","A"," ")</f>
        <v xml:space="preserve"> </v>
      </c>
      <c r="I91" s="255"/>
      <c r="J91" s="359" t="str">
        <f>'Council Own'!C24</f>
        <v>&lt;List Requirement Here&gt;</v>
      </c>
      <c r="K91" s="265" t="str">
        <f>IF('Council Own'!N24="A","A"," ")</f>
        <v xml:space="preserve"> </v>
      </c>
      <c r="M91" s="255"/>
      <c r="N91" s="359" t="str">
        <f>'Council Own'!C72</f>
        <v>&lt;List Requirement Here&gt;</v>
      </c>
      <c r="O91" s="265" t="str">
        <f>IF('Council Own'!N72="A","A"," ")</f>
        <v xml:space="preserve"> </v>
      </c>
      <c r="Q91" s="255"/>
      <c r="R91" s="359" t="str">
        <f>'Council Own'!C120</f>
        <v>&lt;List Requirement Here&gt;</v>
      </c>
      <c r="S91" s="265" t="str">
        <f>IF('Council Own'!N120="A","A"," ")</f>
        <v xml:space="preserve"> </v>
      </c>
    </row>
    <row r="92" spans="1:22" x14ac:dyDescent="0.2">
      <c r="E92" s="489" t="str">
        <f>'Fun Patches'!C24</f>
        <v>&lt;LIST PATCH HERE&gt;</v>
      </c>
      <c r="F92" s="490"/>
      <c r="G92" s="265" t="str">
        <f>IF('Fun Patches'!N24="A","A"," ")</f>
        <v xml:space="preserve"> </v>
      </c>
      <c r="I92" s="255"/>
      <c r="J92" s="359" t="str">
        <f>'Council Own'!C25</f>
        <v>&lt;List Requirement Here&gt;</v>
      </c>
      <c r="K92" s="265" t="str">
        <f>IF('Council Own'!N25="A","A"," ")</f>
        <v xml:space="preserve"> </v>
      </c>
      <c r="M92" s="255"/>
      <c r="N92" s="359" t="str">
        <f>'Council Own'!C73</f>
        <v>&lt;List Requirement Here&gt;</v>
      </c>
      <c r="O92" s="265" t="str">
        <f>IF('Council Own'!N73="A","A"," ")</f>
        <v xml:space="preserve"> </v>
      </c>
      <c r="Q92" s="255"/>
      <c r="R92" s="359" t="str">
        <f>'Council Own'!C121</f>
        <v>&lt;List Requirement Here&gt;</v>
      </c>
      <c r="S92" s="265" t="str">
        <f>IF('Council Own'!N121="A","A"," ")</f>
        <v xml:space="preserve"> </v>
      </c>
    </row>
    <row r="93" spans="1:22" x14ac:dyDescent="0.2">
      <c r="E93" s="489" t="str">
        <f>'Fun Patches'!C25</f>
        <v>&lt;LIST PATCH HERE&gt;</v>
      </c>
      <c r="F93" s="490"/>
      <c r="G93" s="265" t="str">
        <f>IF('Fun Patches'!N25="A","A"," ")</f>
        <v xml:space="preserve"> </v>
      </c>
      <c r="I93" s="255"/>
      <c r="J93" s="359" t="str">
        <f>'Council Own'!C26</f>
        <v>&lt;List Requirement Here&gt;</v>
      </c>
      <c r="K93" s="265" t="str">
        <f>IF('Council Own'!N26="A","A"," ")</f>
        <v xml:space="preserve"> </v>
      </c>
      <c r="M93" s="255"/>
      <c r="N93" s="359" t="str">
        <f>'Council Own'!C74</f>
        <v>&lt;List Requirement Here&gt;</v>
      </c>
      <c r="O93" s="265" t="str">
        <f>IF('Council Own'!N68="A","A"," ")</f>
        <v xml:space="preserve"> </v>
      </c>
      <c r="Q93" s="255"/>
      <c r="R93" s="359" t="str">
        <f>'Council Own'!C122</f>
        <v>&lt;List Requirement Here&gt;</v>
      </c>
      <c r="S93" s="265" t="str">
        <f>IF('Council Own'!N122="A","A"," ")</f>
        <v xml:space="preserve"> </v>
      </c>
    </row>
    <row r="94" spans="1:22" x14ac:dyDescent="0.2">
      <c r="E94" s="489" t="str">
        <f>'Fun Patches'!C26</f>
        <v>&lt;LIST PATCH HERE&gt;</v>
      </c>
      <c r="F94" s="490"/>
      <c r="G94" s="265" t="str">
        <f>IF('Fun Patches'!N26="A","A"," ")</f>
        <v xml:space="preserve"> </v>
      </c>
      <c r="I94" s="266" t="str">
        <f>'Council Own'!B30</f>
        <v>&lt;&lt;List Badge Here&gt;&gt;</v>
      </c>
      <c r="J94" s="266"/>
      <c r="K94" s="266"/>
      <c r="M94" s="266" t="str">
        <f>'Council Own'!B78</f>
        <v>&lt;&lt;List Badge Here&gt;&gt;</v>
      </c>
      <c r="N94" s="266"/>
      <c r="O94" s="266"/>
      <c r="Q94" s="266" t="str">
        <f>'Council Own'!B126</f>
        <v>&lt;&lt;List Badge Here&gt;&gt;</v>
      </c>
      <c r="R94" s="266"/>
      <c r="S94" s="266"/>
    </row>
    <row r="95" spans="1:22" x14ac:dyDescent="0.2">
      <c r="E95" s="489" t="str">
        <f>'Fun Patches'!C27</f>
        <v>&lt;LIST PATCH HERE&gt;</v>
      </c>
      <c r="F95" s="490"/>
      <c r="G95" s="265" t="str">
        <f>IF('Fun Patches'!N27="A","A"," ")</f>
        <v xml:space="preserve"> </v>
      </c>
      <c r="I95" s="255">
        <v>1</v>
      </c>
      <c r="J95" s="359" t="str">
        <f>'Council Own'!C31</f>
        <v>&lt;List Requirement Here&gt;</v>
      </c>
      <c r="K95" s="265" t="str">
        <f>IF('Council Own'!N31="A","A"," ")</f>
        <v xml:space="preserve"> </v>
      </c>
      <c r="M95" s="255">
        <v>1</v>
      </c>
      <c r="N95" s="359" t="str">
        <f>'Council Own'!C79</f>
        <v>&lt;List Requirement Here&gt;</v>
      </c>
      <c r="O95" s="265" t="str">
        <f>IF('Council Own'!N79="A","A"," ")</f>
        <v xml:space="preserve"> </v>
      </c>
      <c r="Q95" s="255">
        <v>1</v>
      </c>
      <c r="R95" s="359" t="str">
        <f>'Council Own'!C127</f>
        <v>&lt;List Requirement Here&gt;</v>
      </c>
      <c r="S95" s="265" t="str">
        <f>IF('Council Own'!N127="A","A"," ")</f>
        <v xml:space="preserve"> </v>
      </c>
    </row>
    <row r="96" spans="1:22" x14ac:dyDescent="0.2">
      <c r="E96" s="489" t="str">
        <f>'Fun Patches'!C28</f>
        <v>&lt;LIST PATCH HERE&gt;</v>
      </c>
      <c r="F96" s="490"/>
      <c r="G96" s="265" t="str">
        <f>IF('Fun Patches'!N28="A","A"," ")</f>
        <v xml:space="preserve"> </v>
      </c>
      <c r="I96" s="255"/>
      <c r="J96" s="359" t="str">
        <f>'Council Own'!C32</f>
        <v>&lt;List Requirement Here&gt;</v>
      </c>
      <c r="K96" s="265" t="str">
        <f>IF('Council Own'!N32="A","A"," ")</f>
        <v xml:space="preserve"> </v>
      </c>
      <c r="M96" s="255"/>
      <c r="N96" s="359" t="str">
        <f>'Council Own'!C80</f>
        <v>&lt;List Requirement Here&gt;</v>
      </c>
      <c r="O96" s="265" t="str">
        <f>IF('Council Own'!N80="A","A"," ")</f>
        <v xml:space="preserve"> </v>
      </c>
      <c r="Q96" s="255"/>
      <c r="R96" s="359" t="str">
        <f>'Council Own'!C128</f>
        <v>&lt;List Requirement Here&gt;</v>
      </c>
      <c r="S96" s="265" t="str">
        <f>IF('Council Own'!N128="A","A"," ")</f>
        <v xml:space="preserve"> </v>
      </c>
      <c r="U96" s="253"/>
      <c r="V96" s="253"/>
    </row>
    <row r="97" spans="1:23" x14ac:dyDescent="0.2">
      <c r="E97" s="489" t="str">
        <f>'Fun Patches'!C29</f>
        <v>&lt;LIST PATCH HERE&gt;</v>
      </c>
      <c r="F97" s="490"/>
      <c r="G97" s="265" t="str">
        <f>IF('Fun Patches'!N29="A","A"," ")</f>
        <v xml:space="preserve"> </v>
      </c>
      <c r="I97" s="255"/>
      <c r="J97" s="359" t="str">
        <f>'Council Own'!C33</f>
        <v>&lt;List Requirement Here&gt;</v>
      </c>
      <c r="K97" s="265" t="str">
        <f>IF('Council Own'!N33="A","A"," ")</f>
        <v xml:space="preserve"> </v>
      </c>
      <c r="M97" s="255"/>
      <c r="N97" s="359" t="str">
        <f>'Council Own'!C81</f>
        <v>&lt;List Requirement Here&gt;</v>
      </c>
      <c r="O97" s="265" t="str">
        <f>IF('Council Own'!N81="A","A"," ")</f>
        <v xml:space="preserve"> </v>
      </c>
      <c r="Q97" s="255"/>
      <c r="R97" s="359" t="str">
        <f>'Council Own'!C129</f>
        <v>&lt;List Requirement Here&gt;</v>
      </c>
      <c r="S97" s="265" t="str">
        <f>IF('Council Own'!N129="A","A"," ")</f>
        <v xml:space="preserve"> </v>
      </c>
      <c r="U97" s="253"/>
      <c r="V97" s="253"/>
    </row>
    <row r="98" spans="1:23" x14ac:dyDescent="0.2">
      <c r="A98" s="502" t="s">
        <v>78</v>
      </c>
      <c r="B98" s="502"/>
      <c r="C98" s="502"/>
      <c r="E98" s="489" t="str">
        <f>'Fun Patches'!C30</f>
        <v>&lt;LIST PATCH HERE&gt;</v>
      </c>
      <c r="F98" s="490"/>
      <c r="G98" s="265" t="str">
        <f>IF('Fun Patches'!N30="A","A"," ")</f>
        <v xml:space="preserve"> </v>
      </c>
      <c r="I98" s="255"/>
      <c r="J98" s="359" t="str">
        <f>'Council Own'!C34</f>
        <v>&lt;List Requirement Here&gt;</v>
      </c>
      <c r="K98" s="265" t="str">
        <f>IF('Council Own'!N34="A","A"," ")</f>
        <v xml:space="preserve"> </v>
      </c>
      <c r="M98" s="255"/>
      <c r="N98" s="359" t="str">
        <f>'Council Own'!C82</f>
        <v>&lt;List Requirement Here&gt;</v>
      </c>
      <c r="O98" s="265" t="str">
        <f>IF('Council Own'!N82="A","A"," ")</f>
        <v xml:space="preserve"> </v>
      </c>
      <c r="Q98" s="255"/>
      <c r="R98" s="359" t="str">
        <f>'Council Own'!C130</f>
        <v>&lt;List Requirement Here&gt;</v>
      </c>
      <c r="S98" s="265" t="str">
        <f>IF('Council Own'!N130="A","A"," ")</f>
        <v xml:space="preserve"> </v>
      </c>
      <c r="U98" s="253"/>
      <c r="V98" s="253"/>
    </row>
    <row r="99" spans="1:23" ht="14.25" customHeight="1" x14ac:dyDescent="0.2">
      <c r="A99" s="499" t="s">
        <v>75</v>
      </c>
      <c r="B99" s="500"/>
      <c r="C99" s="501"/>
      <c r="E99" s="489" t="str">
        <f>'Fun Patches'!C31</f>
        <v>&lt;LIST PATCH HERE&gt;</v>
      </c>
      <c r="F99" s="490"/>
      <c r="G99" s="265" t="str">
        <f>IF('Fun Patches'!N31="A","A"," ")</f>
        <v xml:space="preserve"> </v>
      </c>
      <c r="I99" s="255">
        <v>2</v>
      </c>
      <c r="J99" s="359" t="str">
        <f>'Council Own'!C35</f>
        <v>&lt;List Requirement Here&gt;</v>
      </c>
      <c r="K99" s="265" t="str">
        <f>IF('Council Own'!N35="A","A"," ")</f>
        <v xml:space="preserve"> </v>
      </c>
      <c r="M99" s="255">
        <v>2</v>
      </c>
      <c r="N99" s="359" t="str">
        <f>'Council Own'!C83</f>
        <v>&lt;List Requirement Here&gt;</v>
      </c>
      <c r="O99" s="265" t="str">
        <f>IF('Council Own'!N83="A","A"," ")</f>
        <v xml:space="preserve"> </v>
      </c>
      <c r="Q99" s="255">
        <v>2</v>
      </c>
      <c r="R99" s="359" t="str">
        <f>'Council Own'!C131</f>
        <v>&lt;List Requirement Here&gt;</v>
      </c>
      <c r="S99" s="265" t="str">
        <f>IF('Council Own'!N131="A","A"," ")</f>
        <v xml:space="preserve"> </v>
      </c>
      <c r="U99" s="253"/>
      <c r="V99" s="253"/>
    </row>
    <row r="100" spans="1:23" x14ac:dyDescent="0.2">
      <c r="A100" s="499" t="s">
        <v>76</v>
      </c>
      <c r="B100" s="500"/>
      <c r="C100" s="501"/>
      <c r="E100" s="489" t="str">
        <f>'Fun Patches'!C32</f>
        <v>&lt;LIST PATCH HERE&gt;</v>
      </c>
      <c r="F100" s="490"/>
      <c r="G100" s="265" t="str">
        <f>IF('Fun Patches'!N32="A","A"," ")</f>
        <v xml:space="preserve"> </v>
      </c>
      <c r="I100" s="255"/>
      <c r="J100" s="359" t="str">
        <f>'Council Own'!C36</f>
        <v>&lt;List Requirement Here&gt;</v>
      </c>
      <c r="K100" s="265" t="str">
        <f>IF('Council Own'!N36="A","A"," ")</f>
        <v xml:space="preserve"> </v>
      </c>
      <c r="M100" s="255"/>
      <c r="N100" s="359" t="str">
        <f>'Council Own'!C84</f>
        <v>&lt;List Requirement Here&gt;</v>
      </c>
      <c r="O100" s="265" t="str">
        <f>IF('Council Own'!N84="A","A"," ")</f>
        <v xml:space="preserve"> </v>
      </c>
      <c r="Q100" s="255"/>
      <c r="R100" s="359" t="str">
        <f>'Council Own'!C132</f>
        <v>&lt;List Requirement Here&gt;</v>
      </c>
      <c r="S100" s="265" t="str">
        <f>IF('Council Own'!N132="A","A"," ")</f>
        <v xml:space="preserve"> </v>
      </c>
      <c r="U100" s="352"/>
      <c r="V100" s="353"/>
      <c r="W100" s="356"/>
    </row>
    <row r="101" spans="1:23" x14ac:dyDescent="0.2">
      <c r="A101" s="486" t="s">
        <v>77</v>
      </c>
      <c r="B101" s="487"/>
      <c r="C101" s="488"/>
      <c r="E101" s="489" t="str">
        <f>'Fun Patches'!C33</f>
        <v>&lt;LIST PATCH HERE&gt;</v>
      </c>
      <c r="F101" s="490"/>
      <c r="G101" s="265" t="str">
        <f>IF('Fun Patches'!N33="A","A"," ")</f>
        <v xml:space="preserve"> </v>
      </c>
      <c r="I101" s="255"/>
      <c r="J101" s="359" t="str">
        <f>'Council Own'!C37</f>
        <v>&lt;List Requirement Here&gt;</v>
      </c>
      <c r="K101" s="265" t="str">
        <f>IF('Council Own'!N37="A","A"," ")</f>
        <v xml:space="preserve"> </v>
      </c>
      <c r="M101" s="255"/>
      <c r="N101" s="359" t="str">
        <f>'Council Own'!C85</f>
        <v>&lt;List Requirement Here&gt;</v>
      </c>
      <c r="O101" s="265" t="str">
        <f>IF('Council Own'!N85="A","A"," ")</f>
        <v xml:space="preserve"> </v>
      </c>
      <c r="Q101" s="255"/>
      <c r="R101" s="359" t="str">
        <f>'Council Own'!C133</f>
        <v>&lt;List Requirement Here&gt;</v>
      </c>
      <c r="S101" s="265" t="str">
        <f>IF('Council Own'!N133="A","A"," ")</f>
        <v xml:space="preserve"> </v>
      </c>
      <c r="U101" s="253"/>
      <c r="V101" s="253"/>
    </row>
    <row r="102" spans="1:23" x14ac:dyDescent="0.2">
      <c r="E102" s="489" t="str">
        <f>'Fun Patches'!C34</f>
        <v>&lt;LIST PATCH HERE&gt;</v>
      </c>
      <c r="F102" s="490"/>
      <c r="G102" s="265" t="str">
        <f>IF('Fun Patches'!N34="A","A"," ")</f>
        <v xml:space="preserve"> </v>
      </c>
      <c r="I102" s="255"/>
      <c r="J102" s="359" t="str">
        <f>'Council Own'!C38</f>
        <v>&lt;List Requirement Here&gt;</v>
      </c>
      <c r="K102" s="265" t="str">
        <f>IF('Council Own'!N38="A","A"," ")</f>
        <v xml:space="preserve"> </v>
      </c>
      <c r="M102" s="255"/>
      <c r="N102" s="359" t="str">
        <f>'Council Own'!C86</f>
        <v>&lt;List Requirement Here&gt;</v>
      </c>
      <c r="O102" s="265" t="str">
        <f>IF('Council Own'!N86="A","A"," ")</f>
        <v xml:space="preserve"> </v>
      </c>
      <c r="Q102" s="255"/>
      <c r="R102" s="359" t="str">
        <f>'Council Own'!C134</f>
        <v>&lt;List Requirement Here&gt;</v>
      </c>
      <c r="S102" s="265" t="str">
        <f>IF('Council Own'!N134="A","A"," ")</f>
        <v xml:space="preserve"> </v>
      </c>
      <c r="U102" s="253"/>
      <c r="V102" s="253"/>
    </row>
    <row r="103" spans="1:23" x14ac:dyDescent="0.2">
      <c r="E103" s="489" t="str">
        <f>'Fun Patches'!C35</f>
        <v>&lt;LIST PATCH HERE&gt;</v>
      </c>
      <c r="F103" s="490"/>
      <c r="G103" s="265" t="str">
        <f>IF('Fun Patches'!N35="A","A"," ")</f>
        <v xml:space="preserve"> </v>
      </c>
      <c r="I103" s="255">
        <v>3</v>
      </c>
      <c r="J103" s="359" t="str">
        <f>'Council Own'!C39</f>
        <v>&lt;List Requirement Here&gt;</v>
      </c>
      <c r="K103" s="265" t="str">
        <f>IF('Council Own'!N39="A","A"," ")</f>
        <v xml:space="preserve"> </v>
      </c>
      <c r="M103" s="255">
        <v>3</v>
      </c>
      <c r="N103" s="359" t="str">
        <f>'Council Own'!C87</f>
        <v>&lt;List Requirement Here&gt;</v>
      </c>
      <c r="O103" s="265" t="str">
        <f>IF('Council Own'!N87="A","A"," ")</f>
        <v xml:space="preserve"> </v>
      </c>
      <c r="Q103" s="255">
        <v>3</v>
      </c>
      <c r="R103" s="359" t="str">
        <f>'Council Own'!C135</f>
        <v>&lt;List Requirement Here&gt;</v>
      </c>
      <c r="S103" s="265" t="str">
        <f>IF('Council Own'!N135="A","A"," ")</f>
        <v xml:space="preserve"> </v>
      </c>
      <c r="U103" s="253"/>
      <c r="V103" s="253"/>
    </row>
    <row r="104" spans="1:23" x14ac:dyDescent="0.2">
      <c r="E104" s="489" t="str">
        <f>'Fun Patches'!C36</f>
        <v>&lt;LIST PATCH HERE&gt;</v>
      </c>
      <c r="F104" s="490"/>
      <c r="G104" s="265" t="str">
        <f>IF('Fun Patches'!N36="A","A"," ")</f>
        <v xml:space="preserve"> </v>
      </c>
      <c r="I104" s="255"/>
      <c r="J104" s="359" t="str">
        <f>'Council Own'!C40</f>
        <v>&lt;List Requirement Here&gt;</v>
      </c>
      <c r="K104" s="265" t="str">
        <f>IF('Council Own'!N40="A","A"," ")</f>
        <v xml:space="preserve"> </v>
      </c>
      <c r="M104" s="255"/>
      <c r="N104" s="359" t="str">
        <f>'Council Own'!C88</f>
        <v>&lt;List Requirement Here&gt;</v>
      </c>
      <c r="O104" s="265" t="str">
        <f>IF('Council Own'!N88="A","A"," ")</f>
        <v xml:space="preserve"> </v>
      </c>
      <c r="Q104" s="255"/>
      <c r="R104" s="359" t="str">
        <f>'Council Own'!C136</f>
        <v>&lt;List Requirement Here&gt;</v>
      </c>
      <c r="S104" s="265" t="str">
        <f>IF('Council Own'!N136="A","A"," ")</f>
        <v xml:space="preserve"> </v>
      </c>
      <c r="U104" s="253"/>
      <c r="V104" s="253"/>
    </row>
    <row r="105" spans="1:23" x14ac:dyDescent="0.2">
      <c r="E105" s="489" t="str">
        <f>'Fun Patches'!C37</f>
        <v>&lt;LIST PATCH HERE&gt;</v>
      </c>
      <c r="F105" s="490"/>
      <c r="G105" s="265" t="str">
        <f>IF('Fun Patches'!N37="A","A"," ")</f>
        <v xml:space="preserve"> </v>
      </c>
      <c r="I105" s="255"/>
      <c r="J105" s="359" t="str">
        <f>'Council Own'!C41</f>
        <v>&lt;List Requirement Here&gt;</v>
      </c>
      <c r="K105" s="265" t="str">
        <f>IF('Council Own'!N41="A","A"," ")</f>
        <v xml:space="preserve"> </v>
      </c>
      <c r="M105" s="255"/>
      <c r="N105" s="359" t="str">
        <f>'Council Own'!C89</f>
        <v>&lt;List Requirement Here&gt;</v>
      </c>
      <c r="O105" s="265" t="str">
        <f>IF('Council Own'!N89="A","A"," ")</f>
        <v xml:space="preserve"> </v>
      </c>
      <c r="Q105" s="255"/>
      <c r="R105" s="359" t="str">
        <f>'Council Own'!C137</f>
        <v>&lt;List Requirement Here&gt;</v>
      </c>
      <c r="S105" s="265" t="str">
        <f>IF('Council Own'!N137="A","A"," ")</f>
        <v xml:space="preserve"> </v>
      </c>
      <c r="U105" s="253"/>
      <c r="V105" s="253"/>
    </row>
    <row r="106" spans="1:23" x14ac:dyDescent="0.2">
      <c r="E106" s="489" t="str">
        <f>'Fun Patches'!C38</f>
        <v>&lt;LIST PATCH HERE&gt;</v>
      </c>
      <c r="F106" s="490"/>
      <c r="G106" s="265" t="str">
        <f>IF('Fun Patches'!N38="A","A"," ")</f>
        <v xml:space="preserve"> </v>
      </c>
      <c r="I106" s="255"/>
      <c r="J106" s="359" t="str">
        <f>'Council Own'!C42</f>
        <v>&lt;List Requirement Here&gt;</v>
      </c>
      <c r="K106" s="265" t="str">
        <f>IF('Council Own'!N42="A","A"," ")</f>
        <v xml:space="preserve"> </v>
      </c>
      <c r="M106" s="255"/>
      <c r="N106" s="359" t="str">
        <f>'Council Own'!C90</f>
        <v>&lt;List Requirement Here&gt;</v>
      </c>
      <c r="O106" s="265" t="str">
        <f>IF('Council Own'!N90="A","A"," ")</f>
        <v xml:space="preserve"> </v>
      </c>
      <c r="Q106" s="255"/>
      <c r="R106" s="359" t="str">
        <f>'Council Own'!C138</f>
        <v>&lt;List Requirement Here&gt;</v>
      </c>
      <c r="S106" s="265" t="str">
        <f>IF('Council Own'!N138="A","A"," ")</f>
        <v xml:space="preserve"> </v>
      </c>
      <c r="U106" s="253"/>
      <c r="V106" s="253"/>
    </row>
    <row r="107" spans="1:23" x14ac:dyDescent="0.2">
      <c r="E107" s="292"/>
      <c r="F107" s="271"/>
      <c r="G107" s="356"/>
      <c r="I107" s="255">
        <v>4</v>
      </c>
      <c r="J107" s="359" t="str">
        <f>'Council Own'!C43</f>
        <v>&lt;List Requirement Here&gt;</v>
      </c>
      <c r="K107" s="265" t="str">
        <f>IF('Council Own'!N43="A","A"," ")</f>
        <v xml:space="preserve"> </v>
      </c>
      <c r="M107" s="255">
        <v>4</v>
      </c>
      <c r="N107" s="359" t="str">
        <f>'Council Own'!C91</f>
        <v>&lt;List Requirement Here&gt;</v>
      </c>
      <c r="O107" s="265" t="str">
        <f>IF('Council Own'!N91="A","A"," ")</f>
        <v xml:space="preserve"> </v>
      </c>
      <c r="Q107" s="255">
        <v>4</v>
      </c>
      <c r="R107" s="359" t="str">
        <f>'Council Own'!C139</f>
        <v>&lt;List Requirement Here&gt;</v>
      </c>
      <c r="S107" s="265" t="str">
        <f>IF('Council Own'!N139="A","A"," ")</f>
        <v xml:space="preserve"> </v>
      </c>
      <c r="U107" s="253"/>
      <c r="V107" s="253"/>
    </row>
    <row r="108" spans="1:23" x14ac:dyDescent="0.2">
      <c r="I108" s="255"/>
      <c r="J108" s="359" t="str">
        <f>'Council Own'!C44</f>
        <v>&lt;List Requirement Here&gt;</v>
      </c>
      <c r="K108" s="265" t="str">
        <f>IF('Council Own'!N44="A","A"," ")</f>
        <v xml:space="preserve"> </v>
      </c>
      <c r="M108" s="255"/>
      <c r="N108" s="359" t="str">
        <f>'Council Own'!C92</f>
        <v>&lt;List Requirement Here&gt;</v>
      </c>
      <c r="O108" s="265" t="str">
        <f>IF('Council Own'!N92="A","A"," ")</f>
        <v xml:space="preserve"> </v>
      </c>
      <c r="Q108" s="255"/>
      <c r="R108" s="359" t="str">
        <f>'Council Own'!C140</f>
        <v>&lt;List Requirement Here&gt;</v>
      </c>
      <c r="S108" s="265" t="str">
        <f>IF('Council Own'!N140="A","A"," ")</f>
        <v xml:space="preserve"> </v>
      </c>
      <c r="U108" s="253"/>
      <c r="V108" s="253"/>
    </row>
    <row r="109" spans="1:23" x14ac:dyDescent="0.2">
      <c r="I109" s="255"/>
      <c r="J109" s="359" t="str">
        <f>'Council Own'!C45</f>
        <v>&lt;List Requirement Here&gt;</v>
      </c>
      <c r="K109" s="265" t="str">
        <f>IF('Council Own'!N45="A","A"," ")</f>
        <v xml:space="preserve"> </v>
      </c>
      <c r="M109" s="255"/>
      <c r="N109" s="359" t="str">
        <f>'Council Own'!C93</f>
        <v>&lt;List Requirement Here&gt;</v>
      </c>
      <c r="O109" s="265" t="str">
        <f>IF('Council Own'!N93="A","A"," ")</f>
        <v xml:space="preserve"> </v>
      </c>
      <c r="Q109" s="255"/>
      <c r="R109" s="359" t="str">
        <f>'Council Own'!C141</f>
        <v>&lt;List Requirement Here&gt;</v>
      </c>
      <c r="S109" s="265" t="str">
        <f>IF('Council Own'!N141="A","A"," ")</f>
        <v xml:space="preserve"> </v>
      </c>
      <c r="U109" s="253"/>
      <c r="V109" s="253"/>
    </row>
    <row r="110" spans="1:23" x14ac:dyDescent="0.2">
      <c r="I110" s="255"/>
      <c r="J110" s="359" t="str">
        <f>'Council Own'!C46</f>
        <v>&lt;List Requirement Here&gt;</v>
      </c>
      <c r="K110" s="265" t="str">
        <f>IF('Council Own'!N46="A","A"," ")</f>
        <v xml:space="preserve"> </v>
      </c>
      <c r="M110" s="255"/>
      <c r="N110" s="359" t="str">
        <f>'Council Own'!C94</f>
        <v>&lt;List Requirement Here&gt;</v>
      </c>
      <c r="O110" s="265" t="str">
        <f>IF('Council Own'!N94="A","A"," ")</f>
        <v xml:space="preserve"> </v>
      </c>
      <c r="Q110" s="255"/>
      <c r="R110" s="359" t="str">
        <f>'Council Own'!C142</f>
        <v>&lt;List Requirement Here&gt;</v>
      </c>
      <c r="S110" s="265" t="str">
        <f>IF('Council Own'!N142="A","A"," ")</f>
        <v xml:space="preserve"> </v>
      </c>
      <c r="U110" s="253"/>
      <c r="V110" s="253"/>
    </row>
    <row r="111" spans="1:23" x14ac:dyDescent="0.2">
      <c r="I111" s="255">
        <v>5</v>
      </c>
      <c r="J111" s="359" t="str">
        <f>'Council Own'!C47</f>
        <v>&lt;List Requirement Here&gt;</v>
      </c>
      <c r="K111" s="265" t="str">
        <f>IF('Council Own'!N47="A","A"," ")</f>
        <v xml:space="preserve"> </v>
      </c>
      <c r="M111" s="255">
        <v>5</v>
      </c>
      <c r="N111" s="359" t="str">
        <f>'Council Own'!C95</f>
        <v>&lt;List Requirement Here&gt;</v>
      </c>
      <c r="O111" s="265" t="str">
        <f>IF('Council Own'!N95="A","A"," ")</f>
        <v xml:space="preserve"> </v>
      </c>
      <c r="Q111" s="255">
        <v>5</v>
      </c>
      <c r="R111" s="359" t="str">
        <f>'Council Own'!C143</f>
        <v>&lt;List Requirement Here&gt;</v>
      </c>
      <c r="S111" s="265" t="str">
        <f>IF('Council Own'!N143="A","A"," ")</f>
        <v xml:space="preserve"> </v>
      </c>
      <c r="U111" s="353"/>
      <c r="V111" s="353"/>
      <c r="W111" s="356"/>
    </row>
    <row r="112" spans="1:23" x14ac:dyDescent="0.2">
      <c r="I112" s="255"/>
      <c r="J112" s="359" t="str">
        <f>'Council Own'!C48</f>
        <v>&lt;List Requirement Here&gt;</v>
      </c>
      <c r="K112" s="265" t="str">
        <f>IF('Council Own'!N48="A","A"," ")</f>
        <v xml:space="preserve"> </v>
      </c>
      <c r="M112" s="255"/>
      <c r="N112" s="359" t="str">
        <f>'Council Own'!C96</f>
        <v>&lt;List Requirement Here&gt;</v>
      </c>
      <c r="O112" s="265" t="str">
        <f>IF('Council Own'!N96="A","A"," ")</f>
        <v xml:space="preserve"> </v>
      </c>
      <c r="Q112" s="255"/>
      <c r="R112" s="359" t="str">
        <f>'Council Own'!C144</f>
        <v>&lt;List Requirement Here&gt;</v>
      </c>
      <c r="S112" s="265" t="str">
        <f>IF('Council Own'!N144="A","A"," ")</f>
        <v xml:space="preserve"> </v>
      </c>
      <c r="U112" s="253"/>
      <c r="V112" s="253"/>
    </row>
    <row r="113" spans="9:22" x14ac:dyDescent="0.2">
      <c r="I113" s="255"/>
      <c r="J113" s="359" t="str">
        <f>'Council Own'!C49</f>
        <v>&lt;List Requirement Here&gt;</v>
      </c>
      <c r="K113" s="265" t="str">
        <f>IF('Council Own'!N49="A","A"," ")</f>
        <v xml:space="preserve"> </v>
      </c>
      <c r="M113" s="255"/>
      <c r="N113" s="359" t="str">
        <f>'Council Own'!C97</f>
        <v>&lt;List Requirement Here&gt;</v>
      </c>
      <c r="O113" s="265" t="str">
        <f>IF('Council Own'!N97="A","A"," ")</f>
        <v xml:space="preserve"> </v>
      </c>
      <c r="Q113" s="255"/>
      <c r="R113" s="359" t="str">
        <f>'Council Own'!C145</f>
        <v>&lt;List Requirement Here&gt;</v>
      </c>
      <c r="S113" s="265" t="str">
        <f>IF('Council Own'!N145="A","A"," ")</f>
        <v xml:space="preserve"> </v>
      </c>
      <c r="U113" s="253"/>
      <c r="V113" s="253"/>
    </row>
    <row r="114" spans="9:22" x14ac:dyDescent="0.2">
      <c r="I114" s="255"/>
      <c r="J114" s="359" t="str">
        <f>'Council Own'!C50</f>
        <v>&lt;List Requirement Here&gt;</v>
      </c>
      <c r="K114" s="265" t="str">
        <f>IF('Council Own'!N50="A","A"," ")</f>
        <v xml:space="preserve"> </v>
      </c>
      <c r="M114" s="255"/>
      <c r="N114" s="359" t="str">
        <f>'Council Own'!C98</f>
        <v>&lt;List Requirement Here&gt;</v>
      </c>
      <c r="O114" s="265" t="str">
        <f>IF('Council Own'!N98="A","A"," ")</f>
        <v xml:space="preserve"> </v>
      </c>
      <c r="Q114" s="255"/>
      <c r="R114" s="359" t="str">
        <f>'Council Own'!C146</f>
        <v>&lt;List Requirement Here&gt;</v>
      </c>
      <c r="S114" s="265" t="str">
        <f>IF('Council Own'!N146="A","A"," ")</f>
        <v xml:space="preserve"> </v>
      </c>
      <c r="U114" s="253"/>
      <c r="V114" s="253"/>
    </row>
    <row r="115" spans="9:22" x14ac:dyDescent="0.2">
      <c r="I115" s="292"/>
      <c r="J115" s="271"/>
      <c r="K115" s="356"/>
      <c r="U115" s="253"/>
      <c r="V115" s="253"/>
    </row>
    <row r="116" spans="9:22" x14ac:dyDescent="0.2">
      <c r="I116" s="292"/>
      <c r="J116" s="271"/>
      <c r="K116" s="356"/>
      <c r="U116" s="253"/>
      <c r="V116" s="253"/>
    </row>
    <row r="117" spans="9:22" x14ac:dyDescent="0.2">
      <c r="I117" s="292"/>
      <c r="J117" s="271"/>
      <c r="K117" s="356"/>
    </row>
    <row r="118" spans="9:22" x14ac:dyDescent="0.2">
      <c r="I118" s="292"/>
      <c r="J118" s="271"/>
      <c r="K118" s="356"/>
    </row>
    <row r="119" spans="9:22" x14ac:dyDescent="0.2">
      <c r="I119" s="292"/>
      <c r="J119" s="271"/>
      <c r="K119" s="356"/>
    </row>
    <row r="120" spans="9:22" x14ac:dyDescent="0.2">
      <c r="I120" s="292"/>
      <c r="J120" s="271"/>
      <c r="K120" s="356"/>
    </row>
    <row r="121" spans="9:22" x14ac:dyDescent="0.2">
      <c r="J121" s="262"/>
      <c r="K121" s="262"/>
    </row>
  </sheetData>
  <sheetProtection password="9A15" sheet="1" objects="1" scenarios="1"/>
  <mergeCells count="113">
    <mergeCell ref="A3:B3"/>
    <mergeCell ref="Q3:R3"/>
    <mergeCell ref="A4:C4"/>
    <mergeCell ref="Q4:R4"/>
    <mergeCell ref="A5:B5"/>
    <mergeCell ref="Q5:R5"/>
    <mergeCell ref="A1:C1"/>
    <mergeCell ref="E1:G1"/>
    <mergeCell ref="I1:K1"/>
    <mergeCell ref="M1:O1"/>
    <mergeCell ref="Q1:S1"/>
    <mergeCell ref="E2:G2"/>
    <mergeCell ref="Q2:R2"/>
    <mergeCell ref="A9:B9"/>
    <mergeCell ref="Q9:R9"/>
    <mergeCell ref="A10:B10"/>
    <mergeCell ref="Q10:R10"/>
    <mergeCell ref="A11:B11"/>
    <mergeCell ref="Q11:R11"/>
    <mergeCell ref="A6:B6"/>
    <mergeCell ref="Q6:R6"/>
    <mergeCell ref="A7:B7"/>
    <mergeCell ref="Q7:R7"/>
    <mergeCell ref="A8:B8"/>
    <mergeCell ref="Q8:R8"/>
    <mergeCell ref="A15:B15"/>
    <mergeCell ref="Q15:R15"/>
    <mergeCell ref="A16:B16"/>
    <mergeCell ref="Q16:R16"/>
    <mergeCell ref="A17:B17"/>
    <mergeCell ref="Q17:R17"/>
    <mergeCell ref="A12:B12"/>
    <mergeCell ref="Q12:R12"/>
    <mergeCell ref="A13:C13"/>
    <mergeCell ref="Q13:R13"/>
    <mergeCell ref="A14:B14"/>
    <mergeCell ref="Q14:R14"/>
    <mergeCell ref="A21:C21"/>
    <mergeCell ref="Q21:R21"/>
    <mergeCell ref="A22:B22"/>
    <mergeCell ref="A23:B23"/>
    <mergeCell ref="E23:G23"/>
    <mergeCell ref="A24:C24"/>
    <mergeCell ref="A18:B18"/>
    <mergeCell ref="Q18:R18"/>
    <mergeCell ref="A19:B19"/>
    <mergeCell ref="Q19:R19"/>
    <mergeCell ref="A20:B20"/>
    <mergeCell ref="Q20:R20"/>
    <mergeCell ref="B34:C34"/>
    <mergeCell ref="Q34:R34"/>
    <mergeCell ref="B35:C35"/>
    <mergeCell ref="B42:C42"/>
    <mergeCell ref="Q42:R42"/>
    <mergeCell ref="B43:C43"/>
    <mergeCell ref="A25:B25"/>
    <mergeCell ref="A26:B26"/>
    <mergeCell ref="A28:C28"/>
    <mergeCell ref="Q28:R28"/>
    <mergeCell ref="B29:C29"/>
    <mergeCell ref="B30:C30"/>
    <mergeCell ref="A73:B73"/>
    <mergeCell ref="E73:F73"/>
    <mergeCell ref="A74:B74"/>
    <mergeCell ref="E74:F74"/>
    <mergeCell ref="A75:B75"/>
    <mergeCell ref="E75:F75"/>
    <mergeCell ref="E45:G45"/>
    <mergeCell ref="A49:C49"/>
    <mergeCell ref="Q55:S55"/>
    <mergeCell ref="A72:C72"/>
    <mergeCell ref="E72:G72"/>
    <mergeCell ref="I72:K72"/>
    <mergeCell ref="M72:O72"/>
    <mergeCell ref="Q72:S72"/>
    <mergeCell ref="E79:F79"/>
    <mergeCell ref="E80:F80"/>
    <mergeCell ref="E81:F81"/>
    <mergeCell ref="E82:F82"/>
    <mergeCell ref="E83:F83"/>
    <mergeCell ref="E84:F84"/>
    <mergeCell ref="A76:B76"/>
    <mergeCell ref="E76:F76"/>
    <mergeCell ref="A77:B77"/>
    <mergeCell ref="E77:F77"/>
    <mergeCell ref="A78:B78"/>
    <mergeCell ref="E78:F78"/>
    <mergeCell ref="E91:F91"/>
    <mergeCell ref="E92:F92"/>
    <mergeCell ref="E93:F93"/>
    <mergeCell ref="E94:F94"/>
    <mergeCell ref="E95:F95"/>
    <mergeCell ref="E96:F96"/>
    <mergeCell ref="E85:F85"/>
    <mergeCell ref="E86:F86"/>
    <mergeCell ref="E87:F87"/>
    <mergeCell ref="E88:F88"/>
    <mergeCell ref="E89:F89"/>
    <mergeCell ref="E90:F90"/>
    <mergeCell ref="E106:F106"/>
    <mergeCell ref="A101:C101"/>
    <mergeCell ref="E101:F101"/>
    <mergeCell ref="E102:F102"/>
    <mergeCell ref="E103:F103"/>
    <mergeCell ref="E104:F104"/>
    <mergeCell ref="E105:F105"/>
    <mergeCell ref="E97:F97"/>
    <mergeCell ref="A98:C98"/>
    <mergeCell ref="E98:F98"/>
    <mergeCell ref="A99:C99"/>
    <mergeCell ref="E99:F99"/>
    <mergeCell ref="A100:C100"/>
    <mergeCell ref="E100:F100"/>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21"/>
  <sheetViews>
    <sheetView workbookViewId="0">
      <selection activeCell="K13" sqref="K13"/>
    </sheetView>
  </sheetViews>
  <sheetFormatPr defaultRowHeight="12.75" x14ac:dyDescent="0.2"/>
  <cols>
    <col min="1" max="1" width="2.7109375" style="249" customWidth="1"/>
    <col min="2" max="2" width="30.7109375" style="249" customWidth="1"/>
    <col min="3" max="4" width="2.5703125" style="249" customWidth="1"/>
    <col min="5" max="5" width="2.7109375" style="249" bestFit="1" customWidth="1"/>
    <col min="6" max="6" width="30.28515625" style="249" customWidth="1"/>
    <col min="7" max="7" width="3" style="249" customWidth="1"/>
    <col min="8" max="8" width="3.140625" style="249" customWidth="1"/>
    <col min="9" max="9" width="2" style="249" customWidth="1"/>
    <col min="10" max="10" width="30.28515625" style="249" customWidth="1"/>
    <col min="11" max="11" width="3" style="249" customWidth="1"/>
    <col min="12" max="12" width="3.140625" style="249" customWidth="1"/>
    <col min="13" max="13" width="2" style="249" customWidth="1"/>
    <col min="14" max="14" width="30.28515625" style="249" customWidth="1"/>
    <col min="15" max="16" width="3" style="249" customWidth="1"/>
    <col min="17" max="17" width="2.7109375" style="249" customWidth="1"/>
    <col min="18" max="18" width="30.5703125" style="249" customWidth="1"/>
    <col min="19" max="19" width="2.7109375" style="249" customWidth="1"/>
    <col min="20" max="16384" width="9.140625" style="249"/>
  </cols>
  <sheetData>
    <row r="1" spans="1:21" ht="23.25" x14ac:dyDescent="0.35">
      <c r="A1" s="530" t="str">
        <f ca="1">MID(CELL("filename",A1),FIND(IF(ISERROR(FIND("]",CELL("filename",A1))),"$","]"),CELL("filename",A1))+1,256)</f>
        <v>ambassador 12</v>
      </c>
      <c r="B1" s="530"/>
      <c r="C1" s="530"/>
      <c r="D1" s="273"/>
      <c r="E1" s="524" t="s">
        <v>16</v>
      </c>
      <c r="F1" s="524"/>
      <c r="G1" s="524"/>
      <c r="I1" s="524" t="s">
        <v>16</v>
      </c>
      <c r="J1" s="524"/>
      <c r="K1" s="524"/>
      <c r="M1" s="524" t="s">
        <v>16</v>
      </c>
      <c r="N1" s="524"/>
      <c r="O1" s="524"/>
      <c r="Q1" s="524" t="s">
        <v>141</v>
      </c>
      <c r="R1" s="524"/>
      <c r="S1" s="524"/>
      <c r="T1" s="247"/>
      <c r="U1" s="247"/>
    </row>
    <row r="2" spans="1:21" s="253" customFormat="1" ht="13.5" thickBot="1" x14ac:dyDescent="0.25">
      <c r="A2" s="250"/>
      <c r="B2" s="251"/>
      <c r="C2" s="252" t="s">
        <v>17</v>
      </c>
      <c r="D2" s="251"/>
      <c r="E2" s="510" t="str">
        <f>Badges!B6</f>
        <v>Photography</v>
      </c>
      <c r="F2" s="510"/>
      <c r="G2" s="510"/>
      <c r="H2" s="249"/>
      <c r="I2" s="255">
        <v>3</v>
      </c>
      <c r="J2" s="256" t="str">
        <f>Badges!C61</f>
        <v>Dig into national or state public policy</v>
      </c>
      <c r="K2" s="257"/>
      <c r="L2" s="249"/>
      <c r="M2" s="255">
        <v>3</v>
      </c>
      <c r="N2" s="256" t="str">
        <f>Badges!C130</f>
        <v>Share sisterhood around the world</v>
      </c>
      <c r="O2" s="257"/>
      <c r="P2" s="249"/>
      <c r="Q2" s="511" t="str">
        <f>'Age-Level'!B5</f>
        <v>Gold Torch Award</v>
      </c>
      <c r="R2" s="512"/>
      <c r="S2" s="259" t="str">
        <f>IF('Age-Level'!O8="C","C",IF('Age-Level'!O8="P","P",""))</f>
        <v/>
      </c>
      <c r="T2" s="247"/>
      <c r="U2" s="247"/>
    </row>
    <row r="3" spans="1:21" x14ac:dyDescent="0.2">
      <c r="A3" s="528" t="s">
        <v>138</v>
      </c>
      <c r="B3" s="529"/>
      <c r="C3" s="254">
        <f>INT(COUNTIF(C5:C12,"C"))+INT(COUNTIF(C14:C26,"C"))</f>
        <v>0</v>
      </c>
      <c r="E3" s="255">
        <v>1</v>
      </c>
      <c r="F3" s="256" t="str">
        <f>Badges!C7</f>
        <v>Expore the power of photography</v>
      </c>
      <c r="G3" s="257"/>
      <c r="I3" s="255"/>
      <c r="J3" s="256" t="str">
        <f>Badges!C62</f>
        <v>Track your issue</v>
      </c>
      <c r="K3" s="258" t="str">
        <f>IF(Badges!O62="A","A"," ")</f>
        <v xml:space="preserve"> </v>
      </c>
      <c r="M3" s="255"/>
      <c r="N3" s="256" t="str">
        <f>Badges!C131</f>
        <v>Explore an issue affecting girls and</v>
      </c>
      <c r="O3" s="258" t="str">
        <f>IF(Badges!O131="A","A"," ")</f>
        <v xml:space="preserve"> </v>
      </c>
      <c r="Q3" s="489" t="str">
        <f>'Age-Level'!B9</f>
        <v>Ambassador Community Service bar</v>
      </c>
      <c r="R3" s="490"/>
      <c r="S3" s="259" t="str">
        <f>IF('Age-Level'!O9="C","C",IF('Age-Level'!O9="P","P",""))</f>
        <v/>
      </c>
      <c r="T3" s="247"/>
      <c r="U3" s="247"/>
    </row>
    <row r="4" spans="1:21" x14ac:dyDescent="0.2">
      <c r="A4" s="518" t="str">
        <f>Summary!A3</f>
        <v>Legacy</v>
      </c>
      <c r="B4" s="518"/>
      <c r="C4" s="518"/>
      <c r="E4" s="255"/>
      <c r="F4" s="256" t="str">
        <f>Badges!C8</f>
        <v>Go to a photography exhibit</v>
      </c>
      <c r="G4" s="258" t="str">
        <f>IF(Badges!O8="A","A"," ")</f>
        <v xml:space="preserve"> </v>
      </c>
      <c r="I4" s="255"/>
      <c r="J4" s="256" t="str">
        <f>Badges!C63</f>
        <v>Talk to an interest gorup that promotes</v>
      </c>
      <c r="K4" s="258" t="str">
        <f>IF(Badges!O63="A","A"," ")</f>
        <v xml:space="preserve"> </v>
      </c>
      <c r="M4" s="255"/>
      <c r="N4" s="256" t="str">
        <f>Badges!C132</f>
        <v>Organize an event on women and STEM</v>
      </c>
      <c r="O4" s="258" t="str">
        <f>IF(Badges!O132="A","A"," ")</f>
        <v xml:space="preserve"> </v>
      </c>
      <c r="Q4" s="489" t="str">
        <f>'Age-Level'!B12</f>
        <v>Ambassador Service to Girl Scouting bar</v>
      </c>
      <c r="R4" s="490"/>
      <c r="S4" s="259" t="str">
        <f>IF('Age-Level'!O10="C","C",IF('Age-Level'!O10="P","P",""))</f>
        <v/>
      </c>
      <c r="T4" s="247"/>
      <c r="U4" s="247"/>
    </row>
    <row r="5" spans="1:21" x14ac:dyDescent="0.2">
      <c r="A5" s="519" t="str">
        <f>Summary!A4</f>
        <v>Photography</v>
      </c>
      <c r="B5" s="520"/>
      <c r="C5" s="260" t="str">
        <f>IF(Badges!O28="C","C",IF(Badges!O28="P","P",""))</f>
        <v/>
      </c>
      <c r="E5" s="255"/>
      <c r="F5" s="256" t="str">
        <f>Badges!C9</f>
        <v>Create a photography timeline.</v>
      </c>
      <c r="G5" s="258" t="str">
        <f>IF(Badges!O9="A","A"," ")</f>
        <v xml:space="preserve"> </v>
      </c>
      <c r="I5" s="255"/>
      <c r="J5" s="256" t="str">
        <f>Badges!C64</f>
        <v>Compare three different states' positions</v>
      </c>
      <c r="K5" s="258" t="str">
        <f>IF(Badges!O64="A","A"," ")</f>
        <v xml:space="preserve"> </v>
      </c>
      <c r="M5" s="255"/>
      <c r="N5" s="256" t="str">
        <f>Badges!C133</f>
        <v>Interview a global citizen</v>
      </c>
      <c r="O5" s="258" t="str">
        <f>IF(Badges!O133="A","A"," ")</f>
        <v xml:space="preserve"> </v>
      </c>
      <c r="Q5" s="489" t="str">
        <f>'Age-Level'!B15</f>
        <v>Ambassador Volunteer in Training</v>
      </c>
      <c r="R5" s="490"/>
      <c r="S5" s="259" t="str">
        <f>IF('Age-Level'!O19="C","C",IF('Age-Level'!O19="P","P",""))</f>
        <v/>
      </c>
      <c r="T5" s="247"/>
      <c r="U5" s="247"/>
    </row>
    <row r="6" spans="1:21" x14ac:dyDescent="0.2">
      <c r="A6" s="508" t="str">
        <f>Summary!A5</f>
        <v>Coaching</v>
      </c>
      <c r="B6" s="509"/>
      <c r="C6" s="260" t="str">
        <f>IF(Badges!O51="C","C",IF(Badges!O51="P","P",""))</f>
        <v/>
      </c>
      <c r="E6" s="255"/>
      <c r="F6" s="256" t="str">
        <f>Badges!C10</f>
        <v>Make sticky-note comics</v>
      </c>
      <c r="G6" s="258" t="str">
        <f>IF(Badges!O10="A","A"," ")</f>
        <v xml:space="preserve"> </v>
      </c>
      <c r="I6" s="255">
        <v>4</v>
      </c>
      <c r="J6" s="256" t="str">
        <f>Badges!C65</f>
        <v>Explore local or community policy</v>
      </c>
      <c r="K6" s="257"/>
      <c r="M6" s="255">
        <v>4</v>
      </c>
      <c r="N6" s="256" t="str">
        <f>Badges!C134</f>
        <v>Leave your wolrd better than you found it</v>
      </c>
      <c r="O6" s="257"/>
      <c r="Q6" s="489" t="str">
        <f>'Age-Level'!B20</f>
        <v>Journey Summit Pin</v>
      </c>
      <c r="R6" s="490"/>
      <c r="S6" s="259" t="str">
        <f>IF('Age-Level'!O21="C","C",IF('Age-Level'!O21="P","P",""))</f>
        <v/>
      </c>
      <c r="T6" s="247"/>
      <c r="U6" s="247"/>
    </row>
    <row r="7" spans="1:21" x14ac:dyDescent="0.2">
      <c r="A7" s="508" t="str">
        <f>Summary!A6</f>
        <v>Public Policy</v>
      </c>
      <c r="B7" s="509"/>
      <c r="C7" s="260" t="str">
        <f>IF(Badges!O74="C","C",IF(Badges!O74="P","P",""))</f>
        <v/>
      </c>
      <c r="E7" s="255">
        <v>2</v>
      </c>
      <c r="F7" s="256" t="str">
        <f>Badges!C11</f>
        <v>Focus on composition</v>
      </c>
      <c r="G7" s="257"/>
      <c r="I7" s="255"/>
      <c r="J7" s="256" t="str">
        <f>Badges!C66</f>
        <v>Attend a meeting</v>
      </c>
      <c r="K7" s="258" t="str">
        <f>IF(Badges!O66="A","A"," ")</f>
        <v xml:space="preserve"> </v>
      </c>
      <c r="M7" s="255"/>
      <c r="N7" s="256" t="str">
        <f>Badges!C135</f>
        <v xml:space="preserve">Find ideas to use your leaderhship </v>
      </c>
      <c r="O7" s="258" t="str">
        <f>IF(Badges!O135="A","A"," ")</f>
        <v xml:space="preserve"> </v>
      </c>
      <c r="Q7" s="489" t="str">
        <f>'Age-Level'!C23</f>
        <v>Cookie Rally (Year 1)</v>
      </c>
      <c r="R7" s="490"/>
      <c r="S7" s="265" t="str">
        <f>IF('Age-Level'!O23="A","A"," ")</f>
        <v xml:space="preserve"> </v>
      </c>
    </row>
    <row r="8" spans="1:21" x14ac:dyDescent="0.2">
      <c r="A8" s="508" t="str">
        <f>Summary!A7</f>
        <v>Dinner Party</v>
      </c>
      <c r="B8" s="509"/>
      <c r="C8" s="260" t="str">
        <f>IF(Badges!O97="C","C",IF(Badges!O97="P","P",""))</f>
        <v/>
      </c>
      <c r="E8" s="255"/>
      <c r="F8" s="256" t="str">
        <f>Badges!C12</f>
        <v>Capture a day in the life</v>
      </c>
      <c r="G8" s="258" t="str">
        <f>IF(Badges!O12="A","A"," ")</f>
        <v xml:space="preserve"> </v>
      </c>
      <c r="I8" s="255"/>
      <c r="J8" s="256" t="str">
        <f>Badges!C67</f>
        <v>Compare different local positions</v>
      </c>
      <c r="K8" s="258" t="str">
        <f>IF(Badges!O67="A","A"," ")</f>
        <v xml:space="preserve"> </v>
      </c>
      <c r="M8" s="255"/>
      <c r="N8" s="256" t="str">
        <f>Badges!C136</f>
        <v>Gather ideas to work for a healthy</v>
      </c>
      <c r="O8" s="258" t="str">
        <f>IF(Badges!O136="A","A"," ")</f>
        <v xml:space="preserve"> </v>
      </c>
      <c r="Q8" s="489" t="str">
        <f>'Age-Level'!C24</f>
        <v>Cookie Sales (Year 1)</v>
      </c>
      <c r="R8" s="490"/>
      <c r="S8" s="265" t="str">
        <f>IF('Age-Level'!O24="A","A"," ")</f>
        <v xml:space="preserve"> </v>
      </c>
    </row>
    <row r="9" spans="1:21" x14ac:dyDescent="0.2">
      <c r="A9" s="508" t="str">
        <f>Summary!A8</f>
        <v>Ambassador First Aid</v>
      </c>
      <c r="B9" s="509"/>
      <c r="C9" s="260" t="str">
        <f>IF(Badges!O120="C","C",IF(Badges!O120="P","P",""))</f>
        <v/>
      </c>
      <c r="E9" s="255"/>
      <c r="F9" s="256" t="str">
        <f>Badges!C13</f>
        <v>Photograph weather patterns</v>
      </c>
      <c r="G9" s="258" t="str">
        <f>IF(Badges!O13="A","A"," ")</f>
        <v xml:space="preserve"> </v>
      </c>
      <c r="I9" s="255"/>
      <c r="J9" s="256" t="str">
        <f>Badges!C68</f>
        <v>Visit your local legislator's office</v>
      </c>
      <c r="K9" s="258" t="str">
        <f>IF(Badges!O68="A","A"," ")</f>
        <v xml:space="preserve"> </v>
      </c>
      <c r="M9" s="255"/>
      <c r="N9" s="256" t="str">
        <f>Badges!C137</f>
        <v>Brainstorm idea for social change</v>
      </c>
      <c r="O9" s="258" t="str">
        <f>IF(Badges!O137="A","A"," ")</f>
        <v xml:space="preserve"> </v>
      </c>
      <c r="Q9" s="489" t="str">
        <f>'Age-Level'!C25</f>
        <v>Cookie Pin (Year 1)</v>
      </c>
      <c r="R9" s="490"/>
      <c r="S9" s="265" t="str">
        <f>IF('Age-Level'!O25="A","A"," ")</f>
        <v xml:space="preserve"> </v>
      </c>
    </row>
    <row r="10" spans="1:21" x14ac:dyDescent="0.2">
      <c r="A10" s="508" t="str">
        <f>Summary!A9</f>
        <v>Ambassador Girl Scout Way</v>
      </c>
      <c r="B10" s="509"/>
      <c r="C10" s="261" t="str">
        <f>IF(Badges!O143="C","C",IF(Badges!O143="P","P",""))</f>
        <v/>
      </c>
      <c r="E10" s="255"/>
      <c r="F10" s="256" t="str">
        <f>Badges!C14</f>
        <v>Take 5 photos form a different</v>
      </c>
      <c r="G10" s="258" t="str">
        <f>IF(Badges!O14="A","A"," ")</f>
        <v xml:space="preserve"> </v>
      </c>
      <c r="I10" s="255">
        <v>5</v>
      </c>
      <c r="J10" s="256" t="str">
        <f>Badges!C69</f>
        <v>See public policy creation in action</v>
      </c>
      <c r="K10" s="257"/>
      <c r="M10" s="255">
        <v>5</v>
      </c>
      <c r="N10" s="256" t="str">
        <f>Badges!C138</f>
        <v>Enjoy Girl Scout traditions!</v>
      </c>
      <c r="O10" s="257"/>
      <c r="Q10" s="489" t="str">
        <f>'Age-Level'!C26</f>
        <v>Cookie Rally (Year 2)</v>
      </c>
      <c r="R10" s="490"/>
      <c r="S10" s="265" t="str">
        <f>IF('Age-Level'!O26="A","A"," ")</f>
        <v xml:space="preserve"> </v>
      </c>
    </row>
    <row r="11" spans="1:21" x14ac:dyDescent="0.2">
      <c r="A11" s="527" t="str">
        <f>Summary!A10</f>
        <v>Water</v>
      </c>
      <c r="B11" s="509"/>
      <c r="C11" s="260" t="str">
        <f>IF(Badges!O166="C","C",IF(Badges!O166="P","P",""))</f>
        <v/>
      </c>
      <c r="E11" s="255">
        <v>3</v>
      </c>
      <c r="F11" s="256" t="str">
        <f>Badges!C15</f>
        <v>Focus on light</v>
      </c>
      <c r="G11" s="257"/>
      <c r="I11" s="255"/>
      <c r="J11" s="256" t="str">
        <f>Badges!C70</f>
        <v>Shadow a policy-maker</v>
      </c>
      <c r="K11" s="258" t="str">
        <f>IF(Badges!O70="A","A"," ")</f>
        <v xml:space="preserve"> </v>
      </c>
      <c r="M11" s="255"/>
      <c r="N11" s="256" t="str">
        <f>Badges!C139</f>
        <v>Pass down a tradition</v>
      </c>
      <c r="O11" s="258" t="str">
        <f>IF(Badges!O139="A","A"," ")</f>
        <v xml:space="preserve"> </v>
      </c>
      <c r="Q11" s="489" t="str">
        <f>'Age-Level'!C27</f>
        <v>Cookie Sales (Year 2)</v>
      </c>
      <c r="R11" s="490"/>
      <c r="S11" s="265" t="str">
        <f>IF('Age-Level'!O27="A","A"," ")</f>
        <v xml:space="preserve"> </v>
      </c>
    </row>
    <row r="12" spans="1:21" x14ac:dyDescent="0.2">
      <c r="A12" s="525"/>
      <c r="B12" s="525"/>
      <c r="C12" s="351"/>
      <c r="E12" s="255"/>
      <c r="F12" s="256" t="str">
        <f>Badges!C16</f>
        <v>Invite friends to a shoot day</v>
      </c>
      <c r="G12" s="258" t="str">
        <f>IF(Badges!O16="A","A"," ")</f>
        <v xml:space="preserve"> </v>
      </c>
      <c r="I12" s="255"/>
      <c r="J12" s="256" t="str">
        <f>Badges!C71</f>
        <v>Volunteer at an office</v>
      </c>
      <c r="K12" s="258" t="str">
        <f>IF(Badges!O71="A","A"," ")</f>
        <v xml:space="preserve"> </v>
      </c>
      <c r="M12" s="255"/>
      <c r="N12" s="256" t="str">
        <f>Badges!C140</f>
        <v>Start a Girl Scout tradition of your own</v>
      </c>
      <c r="O12" s="258" t="str">
        <f>IF(Badges!O140="A","A"," ")</f>
        <v xml:space="preserve"> </v>
      </c>
      <c r="Q12" s="489" t="str">
        <f>'Age-Level'!C28</f>
        <v>Cookie Pin (Year 2)</v>
      </c>
      <c r="R12" s="490"/>
      <c r="S12" s="265" t="str">
        <f>IF('Age-Level'!O28="A","A"," ")</f>
        <v xml:space="preserve"> </v>
      </c>
    </row>
    <row r="13" spans="1:21" x14ac:dyDescent="0.2">
      <c r="A13" s="518" t="str">
        <f>Summary!A3</f>
        <v>Legacy</v>
      </c>
      <c r="B13" s="518"/>
      <c r="C13" s="518"/>
      <c r="E13" s="255"/>
      <c r="F13" s="256" t="str">
        <f>Badges!C17</f>
        <v>Capture the same person or object</v>
      </c>
      <c r="G13" s="258" t="str">
        <f>IF(Badges!O17="A","A"," ")</f>
        <v xml:space="preserve"> </v>
      </c>
      <c r="I13" s="255"/>
      <c r="J13" s="256" t="str">
        <f>Badges!C72</f>
        <v>Interview a policy-maker</v>
      </c>
      <c r="K13" s="258" t="str">
        <f>IF(Badges!O72="A","A"," ")</f>
        <v xml:space="preserve"> </v>
      </c>
      <c r="M13" s="255"/>
      <c r="N13" s="256" t="str">
        <f>Badges!C141</f>
        <v>Share the Girl Scout way by example</v>
      </c>
      <c r="O13" s="258" t="str">
        <f>IF(Badges!O141="A","A"," ")</f>
        <v xml:space="preserve"> </v>
      </c>
      <c r="Q13" s="489" t="str">
        <f>'Age-Level'!C30</f>
        <v>Fall Sales (Year 1)</v>
      </c>
      <c r="R13" s="490"/>
      <c r="S13" s="260" t="str">
        <f>IF('Age-Level'!O30="A","A","")</f>
        <v/>
      </c>
    </row>
    <row r="14" spans="1:21" x14ac:dyDescent="0.2">
      <c r="A14" s="519" t="str">
        <f>Summary!A4</f>
        <v>Photography</v>
      </c>
      <c r="B14" s="520"/>
      <c r="C14" s="259" t="str">
        <f>IF(Badges!O28="C","C",IF(Badges!O28="P","P",""))</f>
        <v/>
      </c>
      <c r="E14" s="255"/>
      <c r="F14" s="256" t="str">
        <f>Badges!C18</f>
        <v>Grow your image</v>
      </c>
      <c r="G14" s="258" t="str">
        <f>IF(Badges!O18="A","A"," ")</f>
        <v xml:space="preserve"> </v>
      </c>
      <c r="I14" s="354" t="str">
        <f>Badges!B75</f>
        <v>Dinner Party</v>
      </c>
      <c r="J14" s="355"/>
      <c r="K14" s="355"/>
      <c r="M14" s="354" t="str">
        <f>Badges!B144</f>
        <v>Water</v>
      </c>
      <c r="N14" s="355"/>
      <c r="O14" s="355"/>
      <c r="Q14" s="489" t="str">
        <f>'Age-Level'!C31</f>
        <v>Fall Sales (Year 2)</v>
      </c>
      <c r="R14" s="490"/>
      <c r="S14" s="260" t="str">
        <f>IF('Age-Level'!O31="A","A","")</f>
        <v/>
      </c>
    </row>
    <row r="15" spans="1:21" x14ac:dyDescent="0.2">
      <c r="A15" s="508" t="str">
        <f>Summary!A5</f>
        <v>Coaching</v>
      </c>
      <c r="B15" s="509"/>
      <c r="C15" s="260" t="str">
        <f>IF(Badges!O51="C","C",IF(Badges!O51="P","P",""))</f>
        <v/>
      </c>
      <c r="E15" s="255">
        <v>4</v>
      </c>
      <c r="F15" s="256" t="str">
        <f>Badges!C19</f>
        <v>Focus on motion</v>
      </c>
      <c r="G15" s="257"/>
      <c r="I15" s="255">
        <v>1</v>
      </c>
      <c r="J15" s="256" t="str">
        <f>Badges!C76</f>
        <v>Create your menu</v>
      </c>
      <c r="K15" s="257"/>
      <c r="M15" s="255">
        <v>1</v>
      </c>
      <c r="N15" s="256" t="str">
        <f>Badges!C145</f>
        <v>Have fun reflecting on your relationship with water</v>
      </c>
      <c r="O15" s="257"/>
      <c r="Q15" s="489" t="str">
        <f>'Age-Level'!C33</f>
        <v>Thinking Day (Year 1)</v>
      </c>
      <c r="R15" s="490"/>
      <c r="S15" s="260" t="str">
        <f>IF('Age-Level'!O33="A","A","")</f>
        <v/>
      </c>
    </row>
    <row r="16" spans="1:21" x14ac:dyDescent="0.2">
      <c r="A16" s="508" t="str">
        <f>Summary!A6</f>
        <v>Public Policy</v>
      </c>
      <c r="B16" s="509"/>
      <c r="C16" s="260" t="str">
        <f>IF(Badges!O74="C","C",IF(Badges!O74="P","P",""))</f>
        <v/>
      </c>
      <c r="E16" s="255"/>
      <c r="F16" s="256" t="str">
        <f>Badges!C20</f>
        <v xml:space="preserve">Take photos of a group </v>
      </c>
      <c r="G16" s="258" t="str">
        <f>IF(Badges!O20="A","A"," ")</f>
        <v xml:space="preserve"> </v>
      </c>
      <c r="I16" s="255"/>
      <c r="J16" s="256" t="str">
        <f>Badges!C77</f>
        <v>Interview a caterer, event planner, chef</v>
      </c>
      <c r="K16" s="258" t="str">
        <f>IF(Badges!O77="A","A"," ")</f>
        <v xml:space="preserve"> </v>
      </c>
      <c r="M16" s="255"/>
      <c r="N16" s="256" t="str">
        <f>Badges!C146</f>
        <v>Visit water in its natural state</v>
      </c>
      <c r="O16" s="258" t="str">
        <f>IF(Badges!O146="A","A"," ")</f>
        <v xml:space="preserve"> </v>
      </c>
      <c r="Q16" s="489" t="str">
        <f>'Age-Level'!C34</f>
        <v>Thinking Day (Year 2)</v>
      </c>
      <c r="R16" s="490"/>
      <c r="S16" s="260" t="str">
        <f>IF('Age-Level'!O34="A","A","")</f>
        <v/>
      </c>
    </row>
    <row r="17" spans="1:19" x14ac:dyDescent="0.2">
      <c r="A17" s="508" t="str">
        <f>Summary!A7</f>
        <v>Dinner Party</v>
      </c>
      <c r="B17" s="509"/>
      <c r="C17" s="260" t="str">
        <f>IF(Badges!O97="C","C",IF(Badges!O97="P","P",""))</f>
        <v/>
      </c>
      <c r="E17" s="255"/>
      <c r="F17" s="256" t="str">
        <f>Badges!C21</f>
        <v>Take photos of faces in motion</v>
      </c>
      <c r="G17" s="258" t="str">
        <f>IF(Badges!O21="A","A"," ")</f>
        <v xml:space="preserve"> </v>
      </c>
      <c r="I17" s="255"/>
      <c r="J17" s="256" t="str">
        <f>Badges!C78</f>
        <v>Collect recipes from cooking shows</v>
      </c>
      <c r="K17" s="258" t="str">
        <f>IF(Badges!O78="A","A"," ")</f>
        <v xml:space="preserve"> </v>
      </c>
      <c r="M17" s="255"/>
      <c r="N17" s="256" t="str">
        <f>Badges!C147</f>
        <v>Try a new water skill</v>
      </c>
      <c r="O17" s="258" t="str">
        <f>IF(Badges!O147="A","A"," ")</f>
        <v xml:space="preserve"> </v>
      </c>
      <c r="Q17" s="489" t="str">
        <f>'Age-Level'!C36</f>
        <v>Global Action Award</v>
      </c>
      <c r="R17" s="490"/>
      <c r="S17" s="260" t="str">
        <f>IF('Age-Level'!O36="A","A","")</f>
        <v/>
      </c>
    </row>
    <row r="18" spans="1:19" x14ac:dyDescent="0.2">
      <c r="A18" s="508" t="str">
        <f>Summary!A8</f>
        <v>Ambassador First Aid</v>
      </c>
      <c r="B18" s="509"/>
      <c r="C18" s="260" t="str">
        <f>IF(Badges!O120="C","C",IF(Badges!O120="P","P",""))</f>
        <v/>
      </c>
      <c r="E18" s="255"/>
      <c r="F18" s="256" t="str">
        <f>Badges!C22</f>
        <v>Take photos of objects in motion</v>
      </c>
      <c r="G18" s="258" t="str">
        <f>IF(Badges!O22="A","A"," ")</f>
        <v xml:space="preserve"> </v>
      </c>
      <c r="I18" s="255"/>
      <c r="J18" s="256" t="str">
        <f>Badges!C79</f>
        <v>Build a men around your favorite</v>
      </c>
      <c r="K18" s="258" t="str">
        <f>IF(Badges!O79="A","A"," ")</f>
        <v xml:space="preserve"> </v>
      </c>
      <c r="M18" s="255"/>
      <c r="N18" s="256" t="str">
        <f>Badges!C148</f>
        <v>Enjoy a water activity you already know</v>
      </c>
      <c r="O18" s="258" t="str">
        <f>IF(Badges!O148="A","A"," ")</f>
        <v xml:space="preserve"> </v>
      </c>
      <c r="Q18" s="489" t="str">
        <f>'Age-Level'!C38</f>
        <v>International Friendship Recognition</v>
      </c>
      <c r="R18" s="490"/>
      <c r="S18" s="260" t="str">
        <f>IF('Age-Level'!O38="A","A","")</f>
        <v/>
      </c>
    </row>
    <row r="19" spans="1:19" x14ac:dyDescent="0.2">
      <c r="A19" s="508" t="str">
        <f>Summary!A9</f>
        <v>Ambassador Girl Scout Way</v>
      </c>
      <c r="B19" s="509"/>
      <c r="C19" s="260" t="str">
        <f>IF(Badges!O143="C","C",IF(Badges!O143="P","P",""))</f>
        <v/>
      </c>
      <c r="E19" s="255">
        <v>5</v>
      </c>
      <c r="F19" s="256" t="str">
        <f>Badges!C23</f>
        <v>Tell a story with photography</v>
      </c>
      <c r="G19" s="257"/>
      <c r="I19" s="255">
        <v>2</v>
      </c>
      <c r="J19" s="256" t="str">
        <f>Badges!C80</f>
        <v>Make a budget and shopping list</v>
      </c>
      <c r="K19" s="257"/>
      <c r="M19" s="255">
        <v>2</v>
      </c>
      <c r="N19" s="256" t="str">
        <f>Badges!C149</f>
        <v>Celebrate water art-and create your own</v>
      </c>
      <c r="O19" s="257"/>
      <c r="Q19" s="489" t="str">
        <f>'Age-Level'!C40</f>
        <v>Investiture</v>
      </c>
      <c r="R19" s="490"/>
      <c r="S19" s="260" t="str">
        <f>IF('Age-Level'!O40="A","A","")</f>
        <v/>
      </c>
    </row>
    <row r="20" spans="1:19" x14ac:dyDescent="0.2">
      <c r="A20" s="525" t="str">
        <f>Summary!A10</f>
        <v>Water</v>
      </c>
      <c r="B20" s="526"/>
      <c r="C20" s="261" t="str">
        <f>IF(Badges!O166="C","C",IF(Badges!O166="P","P",""))</f>
        <v/>
      </c>
      <c r="E20" s="255"/>
      <c r="F20" s="256" t="str">
        <f>Badges!C24</f>
        <v>Stage a photo exhibit</v>
      </c>
      <c r="G20" s="258" t="str">
        <f>IF(Badges!O24="A","A"," ")</f>
        <v xml:space="preserve"> </v>
      </c>
      <c r="I20" s="255"/>
      <c r="J20" s="256" t="str">
        <f>Badges!C81</f>
        <v>Camparison shop</v>
      </c>
      <c r="K20" s="258" t="str">
        <f>IF(Badges!O81="A","A"," ")</f>
        <v xml:space="preserve"> </v>
      </c>
      <c r="M20" s="255"/>
      <c r="N20" s="256" t="str">
        <f>Badges!C150</f>
        <v>Delve into water literature</v>
      </c>
      <c r="O20" s="258" t="str">
        <f>IF(Badges!O150="A","A"," ")</f>
        <v xml:space="preserve"> </v>
      </c>
      <c r="Q20" s="489" t="str">
        <f>'Age-Level'!C41</f>
        <v>Rededication (1st year)</v>
      </c>
      <c r="R20" s="490"/>
      <c r="S20" s="270" t="str">
        <f>IF('Age-Level'!O41="C","C","")</f>
        <v/>
      </c>
    </row>
    <row r="21" spans="1:19" x14ac:dyDescent="0.2">
      <c r="A21" s="518" t="str">
        <f>Summary!A11</f>
        <v>Financial Literacy</v>
      </c>
      <c r="B21" s="518"/>
      <c r="C21" s="518"/>
      <c r="E21" s="255"/>
      <c r="F21" s="256" t="str">
        <f>Badges!C25</f>
        <v>Make a digital slide show</v>
      </c>
      <c r="G21" s="258" t="str">
        <f>IF(Badges!O25="A","A"," ")</f>
        <v xml:space="preserve"> </v>
      </c>
      <c r="I21" s="255"/>
      <c r="J21" s="256" t="str">
        <f>Badges!C82</f>
        <v>Consult with a professional chef</v>
      </c>
      <c r="K21" s="258" t="str">
        <f>IF(Badges!O82="A","A"," ")</f>
        <v xml:space="preserve"> </v>
      </c>
      <c r="M21" s="255"/>
      <c r="N21" s="256" t="str">
        <f>Badges!C151</f>
        <v xml:space="preserve">Enjoy an exhibit or event that features </v>
      </c>
      <c r="O21" s="258" t="str">
        <f>IF(Badges!O151="A","A"," ")</f>
        <v xml:space="preserve"> </v>
      </c>
      <c r="Q21" s="489" t="str">
        <f>'Age-Level'!C42</f>
        <v>Rededication (2nd year)</v>
      </c>
      <c r="R21" s="490"/>
      <c r="S21" s="270" t="str">
        <f>IF('Age-Level'!O42="C","C","")</f>
        <v/>
      </c>
    </row>
    <row r="22" spans="1:19" x14ac:dyDescent="0.2">
      <c r="A22" s="519" t="str">
        <f>Summary!A12</f>
        <v>On My Own</v>
      </c>
      <c r="B22" s="520"/>
      <c r="C22" s="259" t="str">
        <f>IF(Badges!O190="C","C",IF(Badges!O190="P","P",""))</f>
        <v/>
      </c>
      <c r="E22" s="255"/>
      <c r="F22" s="256" t="str">
        <f>Badges!C26</f>
        <v>Create a photo album or scrapbook</v>
      </c>
      <c r="G22" s="258" t="str">
        <f>IF(Badges!O26="A","A"," ")</f>
        <v xml:space="preserve"> </v>
      </c>
      <c r="I22" s="255"/>
      <c r="J22" s="256" t="str">
        <f>Badges!C83</f>
        <v>Learn about alternative ways to shop</v>
      </c>
      <c r="K22" s="258" t="str">
        <f>IF(Badges!O83="A","A"," ")</f>
        <v xml:space="preserve"> </v>
      </c>
      <c r="M22" s="255"/>
      <c r="N22" s="256" t="str">
        <f>Badges!C152</f>
        <v>Create your own water composition</v>
      </c>
      <c r="O22" s="258" t="str">
        <f>IF(Badges!O152="A","A"," ")</f>
        <v xml:space="preserve"> </v>
      </c>
      <c r="Q22" s="357" t="str">
        <f>'Age-Level'!B43</f>
        <v>My Promise, My Faith (Year 1)</v>
      </c>
      <c r="R22" s="358"/>
      <c r="S22" s="270"/>
    </row>
    <row r="23" spans="1:19" x14ac:dyDescent="0.2">
      <c r="A23" s="508" t="str">
        <f>Summary!A13</f>
        <v>Good Credit</v>
      </c>
      <c r="B23" s="509"/>
      <c r="C23" s="259" t="str">
        <f>IF(Badges!O213="C","C",IF(Badges!O213="P","P",""))</f>
        <v/>
      </c>
      <c r="E23" s="510" t="str">
        <f>Badges!B29</f>
        <v>Coaching</v>
      </c>
      <c r="F23" s="510"/>
      <c r="G23" s="510"/>
      <c r="I23" s="255">
        <v>3</v>
      </c>
      <c r="J23" s="256" t="str">
        <f>Badges!C84</f>
        <v>Practice timing your courses</v>
      </c>
      <c r="K23" s="257"/>
      <c r="M23" s="255">
        <v>3</v>
      </c>
      <c r="N23" s="256" t="str">
        <f>Badges!C153</f>
        <v>Find out about water issues</v>
      </c>
      <c r="O23" s="257"/>
      <c r="Q23" s="276">
        <v>1</v>
      </c>
      <c r="R23" s="359" t="str">
        <f>'Age-Level'!C44</f>
        <v>Choose one line from the Law</v>
      </c>
      <c r="S23" s="270" t="str">
        <f>IF('Age-Level'!O44="A","A","")</f>
        <v/>
      </c>
    </row>
    <row r="24" spans="1:19" x14ac:dyDescent="0.2">
      <c r="A24" s="505" t="str">
        <f>Summary!A14</f>
        <v>Cookie Business</v>
      </c>
      <c r="B24" s="506"/>
      <c r="C24" s="507"/>
      <c r="D24" s="251"/>
      <c r="E24" s="255">
        <v>1</v>
      </c>
      <c r="F24" s="256" t="str">
        <f>Badges!C30</f>
        <v>Begin to outline your coaching strategy</v>
      </c>
      <c r="G24" s="257"/>
      <c r="I24" s="255"/>
      <c r="J24" s="256" t="str">
        <f>Badges!C85</f>
        <v>Get tips fromo food professionals</v>
      </c>
      <c r="K24" s="258" t="str">
        <f>IF(Badges!O85="A","A"," ")</f>
        <v xml:space="preserve"> </v>
      </c>
      <c r="M24" s="255"/>
      <c r="N24" s="256" t="str">
        <f>Badges!C154</f>
        <v>Visit a water facility and explore its</v>
      </c>
      <c r="O24" s="258" t="str">
        <f>IF(Badges!O154="A","A"," ")</f>
        <v xml:space="preserve"> </v>
      </c>
      <c r="Q24" s="275">
        <v>2</v>
      </c>
      <c r="R24" s="359" t="str">
        <f>'Age-Level'!C45</f>
        <v>Find a woman in your community</v>
      </c>
      <c r="S24" s="270" t="str">
        <f>IF('Age-Level'!O45="A","A","")</f>
        <v/>
      </c>
    </row>
    <row r="25" spans="1:19" x14ac:dyDescent="0.2">
      <c r="A25" s="508" t="str">
        <f>Summary!A15</f>
        <v>Research and Development</v>
      </c>
      <c r="B25" s="509"/>
      <c r="C25" s="260" t="str">
        <f>IF(Badges!O227="C","C",IF(Badges!O227="P","P",""))</f>
        <v/>
      </c>
      <c r="E25" s="255"/>
      <c r="F25" s="256" t="str">
        <f>Badges!C31</f>
        <v>Talk to a great coach</v>
      </c>
      <c r="G25" s="258" t="str">
        <f>IF(Badges!O31="A","A"," ")</f>
        <v xml:space="preserve"> </v>
      </c>
      <c r="I25" s="255"/>
      <c r="J25" s="256" t="str">
        <f>Badges!C86</f>
        <v>Make a menu timeline</v>
      </c>
      <c r="K25" s="258" t="str">
        <f>IF(Badges!O86="A","A"," ")</f>
        <v xml:space="preserve"> </v>
      </c>
      <c r="M25" s="255"/>
      <c r="N25" s="256" t="str">
        <f>Badges!C155</f>
        <v>Investigate endangered marine life</v>
      </c>
      <c r="O25" s="258" t="str">
        <f>IF(Badges!O155="A","A"," ")</f>
        <v xml:space="preserve"> </v>
      </c>
      <c r="Q25" s="275">
        <v>3</v>
      </c>
      <c r="R25" s="359" t="str">
        <f>'Age-Level'!C46</f>
        <v>Gather three inspirational quotes</v>
      </c>
      <c r="S25" s="270" t="str">
        <f>IF('Age-Level'!O46="A","A","")</f>
        <v/>
      </c>
    </row>
    <row r="26" spans="1:19" x14ac:dyDescent="0.2">
      <c r="A26" s="508" t="str">
        <f>Summary!A16</f>
        <v>P &amp; L</v>
      </c>
      <c r="B26" s="509"/>
      <c r="C26" s="260" t="str">
        <f>IF(Badges!O240="C","C",IF(Badges!O240="P","P",""))</f>
        <v/>
      </c>
      <c r="E26" s="255"/>
      <c r="F26" s="256" t="str">
        <f>Badges!C32</f>
        <v>Watch three sports documentaries</v>
      </c>
      <c r="G26" s="258" t="str">
        <f>IF(Badges!O32="A","A"," ")</f>
        <v xml:space="preserve"> </v>
      </c>
      <c r="I26" s="255"/>
      <c r="J26" s="256" t="str">
        <f>Badges!C87</f>
        <v>Prepare a test meal for family or friends</v>
      </c>
      <c r="K26" s="258" t="str">
        <f>IF(Badges!O87="A","A"," ")</f>
        <v xml:space="preserve"> </v>
      </c>
      <c r="M26" s="255"/>
      <c r="N26" s="256" t="str">
        <f>Badges!C156</f>
        <v>Investigate water as a hazard</v>
      </c>
      <c r="O26" s="258" t="str">
        <f>IF(Badges!O156="A","A"," ")</f>
        <v xml:space="preserve"> </v>
      </c>
      <c r="Q26" s="275">
        <v>4</v>
      </c>
      <c r="R26" s="359" t="str">
        <f>'Age-Level'!C47</f>
        <v>Make something to remind you</v>
      </c>
      <c r="S26" s="270" t="str">
        <f>IF('Age-Level'!O47="A","A","")</f>
        <v/>
      </c>
    </row>
    <row r="27" spans="1:19" x14ac:dyDescent="0.2">
      <c r="A27" s="361"/>
      <c r="B27" s="361"/>
      <c r="C27" s="274"/>
      <c r="E27" s="255"/>
      <c r="F27" s="256" t="str">
        <f>Badges!C33</f>
        <v>Attend a coaching clinic or seminar</v>
      </c>
      <c r="G27" s="258" t="str">
        <f>IF(Badges!O33="A","A"," ")</f>
        <v xml:space="preserve"> </v>
      </c>
      <c r="I27" s="255">
        <v>4</v>
      </c>
      <c r="J27" s="256" t="str">
        <f>Badges!C88</f>
        <v>Explore imaginative ways to present food</v>
      </c>
      <c r="K27" s="257"/>
      <c r="M27" s="255">
        <v>4</v>
      </c>
      <c r="N27" s="256" t="str">
        <f>Badges!C157</f>
        <v>Explore water solutions</v>
      </c>
      <c r="O27" s="257"/>
      <c r="Q27" s="275">
        <v>5</v>
      </c>
      <c r="R27" s="359" t="str">
        <f>'Age-Level'!C48</f>
        <v xml:space="preserve">Make a commitment to live what </v>
      </c>
      <c r="S27" s="270" t="str">
        <f>IF('Age-Level'!O48="A","A","")</f>
        <v/>
      </c>
    </row>
    <row r="28" spans="1:19" x14ac:dyDescent="0.2">
      <c r="A28" s="502" t="s">
        <v>89</v>
      </c>
      <c r="B28" s="502"/>
      <c r="C28" s="502"/>
      <c r="E28" s="255">
        <v>2</v>
      </c>
      <c r="F28" s="256" t="str">
        <f>Badges!C34</f>
        <v>Conduct a first assessment</v>
      </c>
      <c r="G28" s="257"/>
      <c r="I28" s="255"/>
      <c r="J28" s="256" t="str">
        <f>Badges!C89</f>
        <v>Expreiment with garnishes</v>
      </c>
      <c r="K28" s="258" t="str">
        <f>IF(Badges!O89="A","A"," ")</f>
        <v xml:space="preserve"> </v>
      </c>
      <c r="M28" s="255"/>
      <c r="N28" s="256" t="str">
        <f>Badges!C158</f>
        <v>Interview a water scientist</v>
      </c>
      <c r="O28" s="258" t="str">
        <f>IF(Badges!O158="A","A"," ")</f>
        <v xml:space="preserve"> </v>
      </c>
      <c r="Q28" s="489" t="str">
        <f>'Age-Level'!B50</f>
        <v>My Promise, My Faith (Year 2)</v>
      </c>
      <c r="R28" s="513"/>
      <c r="S28" s="270"/>
    </row>
    <row r="29" spans="1:19" x14ac:dyDescent="0.2">
      <c r="B29" s="521" t="str">
        <f>Journey!B5</f>
        <v>It's Your World -- Change It!</v>
      </c>
      <c r="C29" s="522"/>
      <c r="E29" s="255"/>
      <c r="F29" s="256" t="str">
        <f>Badges!C35</f>
        <v>Prepare individual questionaires</v>
      </c>
      <c r="G29" s="258" t="str">
        <f>IF(Badges!O35="A","A"," ")</f>
        <v xml:space="preserve"> </v>
      </c>
      <c r="I29" s="255"/>
      <c r="J29" s="256" t="str">
        <f>Badges!C90</f>
        <v>Present food in interesting shapes</v>
      </c>
      <c r="K29" s="258" t="str">
        <f>IF(Badges!O90="A","A"," ")</f>
        <v xml:space="preserve"> </v>
      </c>
      <c r="M29" s="255"/>
      <c r="N29" s="256" t="str">
        <f>Badges!C159</f>
        <v>Explore the world of hydroelectricity</v>
      </c>
      <c r="O29" s="258" t="str">
        <f>IF(Badges!O159="A","A"," ")</f>
        <v xml:space="preserve"> </v>
      </c>
      <c r="Q29" s="276">
        <v>1</v>
      </c>
      <c r="R29" s="359" t="str">
        <f>'Age-Level'!C51</f>
        <v>Choose one line from the Law</v>
      </c>
      <c r="S29" s="270" t="str">
        <f>IF('Age-Level'!O51="A","A","")</f>
        <v/>
      </c>
    </row>
    <row r="30" spans="1:19" x14ac:dyDescent="0.2">
      <c r="B30" s="495" t="str">
        <f>Journey!C7</f>
        <v>The Girl Scout Advocate Award</v>
      </c>
      <c r="C30" s="496"/>
      <c r="E30" s="255"/>
      <c r="F30" s="256" t="str">
        <f>Badges!C36</f>
        <v>Host an initial session</v>
      </c>
      <c r="G30" s="258" t="str">
        <f>IF(Badges!O36="A","A"," ")</f>
        <v xml:space="preserve"> </v>
      </c>
      <c r="I30" s="255"/>
      <c r="J30" s="256" t="str">
        <f>Badges!C91</f>
        <v>Use serving ware in unusual ways</v>
      </c>
      <c r="K30" s="258" t="str">
        <f>IF(Badges!O91="A","A"," ")</f>
        <v xml:space="preserve"> </v>
      </c>
      <c r="M30" s="255"/>
      <c r="N30" s="256" t="str">
        <f>Badges!C160</f>
        <v>Design your own water innovation</v>
      </c>
      <c r="O30" s="258" t="str">
        <f>IF(Badges!O160="A","A"," ")</f>
        <v xml:space="preserve"> </v>
      </c>
      <c r="Q30" s="275">
        <v>2</v>
      </c>
      <c r="R30" s="359" t="str">
        <f>'Age-Level'!C52</f>
        <v>Find a woman in your community</v>
      </c>
      <c r="S30" s="270" t="str">
        <f>IF('Age-Level'!O52="A","A","")</f>
        <v/>
      </c>
    </row>
    <row r="31" spans="1:19" x14ac:dyDescent="0.2">
      <c r="B31" s="264">
        <f>Journey!O8</f>
        <v>0</v>
      </c>
      <c r="C31" s="260" t="str">
        <f>IF(Journey!P8="C","C",IF(Journey!P8="P","P",""))</f>
        <v/>
      </c>
      <c r="E31" s="255"/>
      <c r="F31" s="256" t="str">
        <f>Badges!C37</f>
        <v>Prepare a goal chart together</v>
      </c>
      <c r="G31" s="258" t="str">
        <f>IF(Badges!O37="A","A"," ")</f>
        <v xml:space="preserve"> </v>
      </c>
      <c r="I31" s="255">
        <v>5</v>
      </c>
      <c r="J31" s="256" t="str">
        <f>Badges!C92</f>
        <v>Host your party</v>
      </c>
      <c r="K31" s="257"/>
      <c r="M31" s="255">
        <v>5</v>
      </c>
      <c r="N31" s="256" t="str">
        <f>Badges!C161</f>
        <v>Educate and insipire others with a splash</v>
      </c>
      <c r="O31" s="257"/>
      <c r="Q31" s="275">
        <v>3</v>
      </c>
      <c r="R31" s="359" t="str">
        <f>'Age-Level'!C53</f>
        <v>Gather three inspirational quotes</v>
      </c>
      <c r="S31" s="270" t="str">
        <f>IF('Age-Level'!O53="A","A","")</f>
        <v/>
      </c>
    </row>
    <row r="32" spans="1:19" x14ac:dyDescent="0.2">
      <c r="B32" s="264">
        <f>Journey!O9</f>
        <v>0</v>
      </c>
      <c r="C32" s="260" t="str">
        <f>IF(Journey!P9="C","C",IF(Journey!P9="P","P",""))</f>
        <v/>
      </c>
      <c r="E32" s="354" t="str">
        <f>Badges!B29</f>
        <v>Coaching</v>
      </c>
      <c r="F32" s="355"/>
      <c r="G32" s="355"/>
      <c r="I32" s="255"/>
      <c r="J32" s="256" t="str">
        <f>Badges!C93</f>
        <v>Decorate according to your menu theme</v>
      </c>
      <c r="K32" s="258" t="str">
        <f>IF(Badges!O93="A","A"," ")</f>
        <v xml:space="preserve"> </v>
      </c>
      <c r="M32" s="255"/>
      <c r="N32" s="256" t="str">
        <f>Badges!C162</f>
        <v>Celebrate water with younger Girl Scouts</v>
      </c>
      <c r="O32" s="258" t="str">
        <f>IF(Badges!O162="A","A"," ")</f>
        <v xml:space="preserve"> </v>
      </c>
      <c r="Q32" s="275">
        <v>4</v>
      </c>
      <c r="R32" s="359" t="str">
        <f>'Age-Level'!C54</f>
        <v>Make something to remind you</v>
      </c>
      <c r="S32" s="270" t="str">
        <f>IF('Age-Level'!O54="A","A","")</f>
        <v/>
      </c>
    </row>
    <row r="33" spans="1:19" x14ac:dyDescent="0.2">
      <c r="B33" s="264">
        <f>Journey!O10</f>
        <v>0</v>
      </c>
      <c r="C33" s="260" t="str">
        <f>IF(Journey!P10="C","C",IF(Journey!P10="P","P",""))</f>
        <v/>
      </c>
      <c r="E33" s="255">
        <v>3</v>
      </c>
      <c r="F33" s="256" t="str">
        <f>Badges!C38</f>
        <v>Design your coaching plan</v>
      </c>
      <c r="G33" s="257"/>
      <c r="I33" s="255"/>
      <c r="J33" s="256" t="str">
        <f>Badges!C94</f>
        <v>Celebrate a special occasion</v>
      </c>
      <c r="K33" s="258" t="str">
        <f>IF(Badges!O94="A","A"," ")</f>
        <v xml:space="preserve"> </v>
      </c>
      <c r="M33" s="255"/>
      <c r="N33" s="256" t="str">
        <f>Badges!C163</f>
        <v>Share a water issue that matters to you</v>
      </c>
      <c r="O33" s="258" t="str">
        <f>IF(Badges!O163="A","A"," ")</f>
        <v xml:space="preserve"> </v>
      </c>
      <c r="Q33" s="275">
        <v>5</v>
      </c>
      <c r="R33" s="359" t="str">
        <f>'Age-Level'!C55</f>
        <v xml:space="preserve">Make a commitment to live what </v>
      </c>
      <c r="S33" s="379" t="str">
        <f>IF('Age-Level'!O55="A","A","")</f>
        <v/>
      </c>
    </row>
    <row r="34" spans="1:19" x14ac:dyDescent="0.2">
      <c r="A34" s="292"/>
      <c r="B34" s="491" t="str">
        <f>Journey!B14</f>
        <v>JUSTICE</v>
      </c>
      <c r="C34" s="492"/>
      <c r="E34" s="255"/>
      <c r="F34" s="256" t="str">
        <f>Badges!C39</f>
        <v xml:space="preserve">Design a special warm-up </v>
      </c>
      <c r="G34" s="258" t="str">
        <f>IF(Badges!O39="A","A"," ")</f>
        <v xml:space="preserve"> </v>
      </c>
      <c r="I34" s="255"/>
      <c r="J34" s="256" t="str">
        <f>Badges!C95</f>
        <v>Use food and fun to forge new friendships</v>
      </c>
      <c r="K34" s="258" t="str">
        <f>IF(Badges!O95="A","A"," ")</f>
        <v xml:space="preserve"> </v>
      </c>
      <c r="M34" s="255"/>
      <c r="N34" s="256" t="str">
        <f>Badges!C164</f>
        <v>Guide a group to a water place</v>
      </c>
      <c r="O34" s="258" t="str">
        <f>IF(Badges!O164="A","A"," ")</f>
        <v xml:space="preserve"> </v>
      </c>
      <c r="Q34" s="489" t="str">
        <f>'Age-Level'!B57</f>
        <v>Safety Award</v>
      </c>
      <c r="R34" s="490"/>
      <c r="S34" s="379"/>
    </row>
    <row r="35" spans="1:19" x14ac:dyDescent="0.2">
      <c r="A35" s="292"/>
      <c r="B35" s="497" t="str">
        <f>Journey!C15</f>
        <v>Sage Award</v>
      </c>
      <c r="C35" s="498"/>
      <c r="E35" s="255"/>
      <c r="F35" s="256" t="str">
        <f>Badges!C40</f>
        <v>Research and choose</v>
      </c>
      <c r="G35" s="258" t="str">
        <f>IF(Badges!O40="A","A"," ")</f>
        <v xml:space="preserve"> </v>
      </c>
      <c r="I35" s="354" t="str">
        <f>Badges!B98</f>
        <v>Ambassador First Aid</v>
      </c>
      <c r="J35" s="355"/>
      <c r="K35" s="355"/>
      <c r="M35" s="354" t="str">
        <f>Badges!B168</f>
        <v>On My Own</v>
      </c>
      <c r="N35" s="355"/>
      <c r="O35" s="355"/>
      <c r="Q35" s="276">
        <v>1</v>
      </c>
      <c r="R35" s="359" t="str">
        <f>'Age-Level'!C58</f>
        <v>Learn how to make a room safe for a</v>
      </c>
      <c r="S35" s="270" t="str">
        <f>IF('Age-Level'!O58="A","A","")</f>
        <v/>
      </c>
    </row>
    <row r="36" spans="1:19" x14ac:dyDescent="0.2">
      <c r="A36" s="292"/>
      <c r="B36" s="264">
        <f>Journey!O16</f>
        <v>0</v>
      </c>
      <c r="C36" s="260" t="str">
        <f>IF(Journey!P16="C","C",IF(Journey!P16="P","P",""))</f>
        <v/>
      </c>
      <c r="E36" s="255"/>
      <c r="F36" s="256" t="str">
        <f>Badges!C41</f>
        <v>Open and close each session</v>
      </c>
      <c r="G36" s="258" t="str">
        <f>IF(Badges!O41="A","A"," ")</f>
        <v xml:space="preserve"> </v>
      </c>
      <c r="I36" s="255">
        <v>1</v>
      </c>
      <c r="J36" s="256" t="str">
        <f>Badges!C99</f>
        <v>Learn how to deal with medical emergencies in the winderness</v>
      </c>
      <c r="K36" s="257"/>
      <c r="M36" s="255">
        <v>1</v>
      </c>
      <c r="N36" s="256" t="str">
        <f>Badges!C169</f>
        <v>Plan for where you'll live</v>
      </c>
      <c r="O36" s="257"/>
      <c r="Q36" s="275">
        <v>2</v>
      </c>
      <c r="R36" s="359" t="str">
        <f>'Age-Level'!C59</f>
        <v>Find out about water safety</v>
      </c>
      <c r="S36" s="270" t="str">
        <f>IF('Age-Level'!O59="A","A","")</f>
        <v/>
      </c>
    </row>
    <row r="37" spans="1:19" x14ac:dyDescent="0.2">
      <c r="A37" s="292"/>
      <c r="B37" s="264">
        <f>Journey!O17</f>
        <v>0</v>
      </c>
      <c r="C37" s="260" t="str">
        <f>IF(Journey!P17="C","C",IF(Journey!P17="P","P",""))</f>
        <v/>
      </c>
      <c r="E37" s="255">
        <v>4</v>
      </c>
      <c r="F37" s="256" t="str">
        <f>Badges!C42</f>
        <v>Put your plan in action</v>
      </c>
      <c r="G37" s="257"/>
      <c r="I37" s="255"/>
      <c r="J37" s="256" t="str">
        <f>Badges!C100</f>
        <v>Backcountry</v>
      </c>
      <c r="K37" s="258" t="str">
        <f>IF(Badges!O100="A","A"," ")</f>
        <v xml:space="preserve"> </v>
      </c>
      <c r="M37" s="255"/>
      <c r="N37" s="256" t="str">
        <f>Badges!C170</f>
        <v>Take a tour</v>
      </c>
      <c r="O37" s="258" t="str">
        <f>IF(Badges!O170="A","A"," ")</f>
        <v xml:space="preserve"> </v>
      </c>
      <c r="Q37" s="275">
        <v>3</v>
      </c>
      <c r="R37" s="359" t="str">
        <f>'Age-Level'!C60</f>
        <v>Teach a Daisy or Brownie what to do if</v>
      </c>
      <c r="S37" s="270" t="str">
        <f>IF('Age-Level'!O60="A","A","")</f>
        <v/>
      </c>
    </row>
    <row r="38" spans="1:19" x14ac:dyDescent="0.2">
      <c r="A38" s="292"/>
      <c r="B38" s="264">
        <f>Journey!O18</f>
        <v>0</v>
      </c>
      <c r="C38" s="260" t="str">
        <f>IF(Journey!P18="C","C",IF(Journey!P18="P","P",""))</f>
        <v/>
      </c>
      <c r="E38" s="255"/>
      <c r="F38" s="256" t="str">
        <f>Badges!C43</f>
        <v>Add a morale-boosting time-out</v>
      </c>
      <c r="G38" s="258" t="str">
        <f>IF(Badges!O43="A","A"," ")</f>
        <v xml:space="preserve"> </v>
      </c>
      <c r="I38" s="255"/>
      <c r="J38" s="256" t="str">
        <f>Badges!C101</f>
        <v>Open water</v>
      </c>
      <c r="K38" s="258" t="str">
        <f>IF(Badges!O101="A","A"," ")</f>
        <v xml:space="preserve"> </v>
      </c>
      <c r="M38" s="255"/>
      <c r="N38" s="256" t="str">
        <f>Badges!C171</f>
        <v>Interview a new tenant or homeowner</v>
      </c>
      <c r="O38" s="258" t="str">
        <f>IF(Badges!O171="A","A"," ")</f>
        <v xml:space="preserve"> </v>
      </c>
      <c r="Q38" s="275">
        <v>4</v>
      </c>
      <c r="R38" s="359" t="str">
        <f>'Age-Level'!C61</f>
        <v>With your family, make sure you have</v>
      </c>
      <c r="S38" s="270" t="str">
        <f>IF('Age-Level'!O61="A","A","")</f>
        <v/>
      </c>
    </row>
    <row r="39" spans="1:19" x14ac:dyDescent="0.2">
      <c r="A39" s="292"/>
      <c r="B39" s="264">
        <f>Journey!O19</f>
        <v>0</v>
      </c>
      <c r="C39" s="260" t="str">
        <f>IF(Journey!P19="C","C",IF(Journey!P19="P","P",""))</f>
        <v/>
      </c>
      <c r="E39" s="255"/>
      <c r="F39" s="256" t="str">
        <f>Badges!C44</f>
        <v>Ask your players to coach you!</v>
      </c>
      <c r="G39" s="258" t="str">
        <f>IF(Badges!O44="A","A"," ")</f>
        <v xml:space="preserve"> </v>
      </c>
      <c r="I39" s="255"/>
      <c r="J39" s="256" t="str">
        <f>Badges!C102</f>
        <v>Mountains</v>
      </c>
      <c r="K39" s="258" t="str">
        <f>IF(Badges!O102="A","A"," ")</f>
        <v xml:space="preserve"> </v>
      </c>
      <c r="M39" s="255"/>
      <c r="N39" s="256" t="str">
        <f>Badges!C172</f>
        <v>Be chart smart</v>
      </c>
      <c r="O39" s="258" t="str">
        <f>IF(Badges!O172="A","A"," ")</f>
        <v xml:space="preserve"> </v>
      </c>
      <c r="Q39" s="275">
        <v>5</v>
      </c>
      <c r="R39" s="359" t="str">
        <f>'Age-Level'!C62</f>
        <v>Discuss bullying with your Girl Scout</v>
      </c>
      <c r="S39" s="270" t="str">
        <f>IF('Age-Level'!O62="A","A","")</f>
        <v/>
      </c>
    </row>
    <row r="40" spans="1:19" x14ac:dyDescent="0.2">
      <c r="A40" s="292"/>
      <c r="B40" s="264">
        <f>Journey!O20</f>
        <v>0</v>
      </c>
      <c r="C40" s="260" t="str">
        <f>IF(Journey!P20="C","C",IF(Journey!P20="P","P",""))</f>
        <v/>
      </c>
      <c r="E40" s="255"/>
      <c r="F40" s="256" t="str">
        <f>Badges!C45</f>
        <v xml:space="preserve">Bring in another coah to watch </v>
      </c>
      <c r="G40" s="258" t="str">
        <f>IF(Badges!O45="A","A"," ")</f>
        <v xml:space="preserve"> </v>
      </c>
      <c r="I40" s="255">
        <v>2</v>
      </c>
      <c r="J40" s="256" t="str">
        <f>Badges!C103</f>
        <v>Research careers that save lives in extreme conditions</v>
      </c>
      <c r="K40" s="257"/>
      <c r="M40" s="255">
        <v>2</v>
      </c>
      <c r="N40" s="256" t="str">
        <f>Badges!C173</f>
        <v>Plan for your daily needs</v>
      </c>
      <c r="O40" s="257"/>
    </row>
    <row r="41" spans="1:19" x14ac:dyDescent="0.2">
      <c r="A41" s="292"/>
      <c r="B41" s="264">
        <f>Journey!O21</f>
        <v>0</v>
      </c>
      <c r="C41" s="260" t="str">
        <f>IF(Journey!P21="C","C",IF(Journey!P21="P","P",""))</f>
        <v/>
      </c>
      <c r="E41" s="255">
        <v>5</v>
      </c>
      <c r="F41" s="256" t="str">
        <f>Badges!C46</f>
        <v>Attend the big event</v>
      </c>
      <c r="G41" s="257"/>
      <c r="I41" s="255"/>
      <c r="J41" s="256" t="str">
        <f>Badges!C104</f>
        <v>Wilderness rescue</v>
      </c>
      <c r="K41" s="258" t="str">
        <f>IF(Badges!O104="A","A"," ")</f>
        <v xml:space="preserve"> </v>
      </c>
      <c r="M41" s="255"/>
      <c r="N41" s="256" t="str">
        <f>Badges!C174</f>
        <v>Focus on your finances</v>
      </c>
      <c r="O41" s="258" t="str">
        <f>IF(Badges!O174="A","A"," ")</f>
        <v xml:space="preserve"> </v>
      </c>
    </row>
    <row r="42" spans="1:19" x14ac:dyDescent="0.2">
      <c r="A42" s="262"/>
      <c r="B42" s="493" t="str">
        <f>Journey!B25</f>
        <v>BLISS: Live it! Give It!</v>
      </c>
      <c r="C42" s="494"/>
      <c r="E42" s="255"/>
      <c r="F42" s="256" t="str">
        <f>Badges!C47</f>
        <v>Meet with your players for a relaxing</v>
      </c>
      <c r="G42" s="258" t="str">
        <f>IF(Badges!O47="A","A"," ")</f>
        <v xml:space="preserve"> </v>
      </c>
      <c r="I42" s="255"/>
      <c r="J42" s="256" t="str">
        <f>Badges!C105</f>
        <v>Disaster preparedness</v>
      </c>
      <c r="K42" s="258" t="str">
        <f>IF(Badges!O105="A","A"," ")</f>
        <v xml:space="preserve"> </v>
      </c>
      <c r="M42" s="255"/>
      <c r="N42" s="256" t="str">
        <f>Badges!C175</f>
        <v>Shop talk</v>
      </c>
      <c r="O42" s="258" t="str">
        <f>IF(Badges!O175="A","A"," ")</f>
        <v xml:space="preserve"> </v>
      </c>
      <c r="Q42" s="523"/>
      <c r="R42" s="523"/>
      <c r="S42" s="248"/>
    </row>
    <row r="43" spans="1:19" x14ac:dyDescent="0.2">
      <c r="B43" s="495" t="str">
        <f>Journey!C26</f>
        <v>Dream Maker Award</v>
      </c>
      <c r="C43" s="496"/>
      <c r="E43" s="255"/>
      <c r="F43" s="256" t="str">
        <f>Badges!C48</f>
        <v>Host a celebration</v>
      </c>
      <c r="G43" s="258" t="str">
        <f>IF(Badges!O48="A","A"," ")</f>
        <v xml:space="preserve"> </v>
      </c>
      <c r="I43" s="255"/>
      <c r="J43" s="256" t="str">
        <f>Badges!C106</f>
        <v>Military medicine</v>
      </c>
      <c r="K43" s="258" t="str">
        <f>IF(Badges!O106="A","A"," ")</f>
        <v xml:space="preserve"> </v>
      </c>
      <c r="M43" s="255"/>
      <c r="N43" s="256" t="str">
        <f>Badges!C176</f>
        <v>Audit request</v>
      </c>
      <c r="O43" s="258" t="str">
        <f>IF(Badges!O176="A","A"," ")</f>
        <v xml:space="preserve"> </v>
      </c>
      <c r="Q43" s="275"/>
      <c r="R43" s="275"/>
      <c r="S43" s="248"/>
    </row>
    <row r="44" spans="1:19" x14ac:dyDescent="0.2">
      <c r="B44" s="264">
        <f>Journey!O27</f>
        <v>0</v>
      </c>
      <c r="C44" s="260" t="str">
        <f>IF(Journey!P27="C","C",IF(Journey!P27="P","P",""))</f>
        <v/>
      </c>
      <c r="E44" s="255"/>
      <c r="F44" s="256" t="str">
        <f>Badges!C49</f>
        <v>Make a "trading card" for each athlete</v>
      </c>
      <c r="G44" s="258" t="str">
        <f>IF(Badges!O49="A","A"," ")</f>
        <v xml:space="preserve"> </v>
      </c>
      <c r="I44" s="255">
        <v>3</v>
      </c>
      <c r="J44" s="256" t="str">
        <f>Badges!C107</f>
        <v>Find out how to care for a critically injured person</v>
      </c>
      <c r="K44" s="257"/>
      <c r="M44" s="255">
        <v>3</v>
      </c>
      <c r="N44" s="256" t="str">
        <f>Badges!C177</f>
        <v>Plan for having fun</v>
      </c>
      <c r="O44" s="257"/>
      <c r="Q44" s="275"/>
      <c r="R44" s="275"/>
      <c r="S44" s="248"/>
    </row>
    <row r="45" spans="1:19" x14ac:dyDescent="0.2">
      <c r="B45" s="264">
        <f>Journey!O28</f>
        <v>0</v>
      </c>
      <c r="C45" s="260" t="str">
        <f>IF(Journey!P28="C","C",IF(Journey!P28="P","P",""))</f>
        <v/>
      </c>
      <c r="E45" s="510" t="str">
        <f>Badges!B52</f>
        <v>Public Policy</v>
      </c>
      <c r="F45" s="510"/>
      <c r="G45" s="510"/>
      <c r="I45" s="255"/>
      <c r="J45" s="256" t="str">
        <f>Badges!C108</f>
        <v>Take a wilderness first aid course</v>
      </c>
      <c r="K45" s="258" t="str">
        <f>IF(Badges!O108="A","A"," ")</f>
        <v xml:space="preserve"> </v>
      </c>
      <c r="M45" s="255"/>
      <c r="N45" s="256" t="str">
        <f>Badges!C178</f>
        <v>Hooray for hobbies!</v>
      </c>
      <c r="O45" s="258" t="str">
        <f>IF(Badges!O178="A","A"," ")</f>
        <v xml:space="preserve"> </v>
      </c>
      <c r="Q45" s="275"/>
      <c r="R45" s="275"/>
      <c r="S45" s="248"/>
    </row>
    <row r="46" spans="1:19" x14ac:dyDescent="0.2">
      <c r="B46" s="264">
        <f>Journey!O29</f>
        <v>0</v>
      </c>
      <c r="C46" s="260" t="str">
        <f>IF(Journey!P29="C","C",IF(Journey!P29="P","P",""))</f>
        <v/>
      </c>
      <c r="E46" s="255">
        <v>1</v>
      </c>
      <c r="F46" s="256" t="str">
        <f>Badges!C53</f>
        <v>Find out how activitists advocate for change</v>
      </c>
      <c r="G46" s="257" t="s">
        <v>27</v>
      </c>
      <c r="I46" s="255"/>
      <c r="J46" s="256" t="str">
        <f>Badges!C109</f>
        <v>Interview a doctor, nurse, EMT, or first</v>
      </c>
      <c r="K46" s="258" t="str">
        <f>IF(Badges!O109="A","A"," ")</f>
        <v xml:space="preserve"> </v>
      </c>
      <c r="M46" s="255"/>
      <c r="N46" s="256" t="str">
        <f>Badges!C179</f>
        <v>Treat yourself</v>
      </c>
      <c r="O46" s="258" t="str">
        <f>IF(Badges!O179="A","A"," ")</f>
        <v xml:space="preserve"> </v>
      </c>
      <c r="Q46" s="275"/>
      <c r="R46" s="275"/>
      <c r="S46" s="248"/>
    </row>
    <row r="47" spans="1:19" x14ac:dyDescent="0.2">
      <c r="B47" s="264">
        <f>Journey!O30</f>
        <v>0</v>
      </c>
      <c r="C47" s="260" t="str">
        <f>IF(Journey!P30="C","C",IF(Journey!P30="P","P",""))</f>
        <v/>
      </c>
      <c r="E47" s="255"/>
      <c r="F47" s="256" t="str">
        <f>Badges!C54</f>
        <v>Interview an activist</v>
      </c>
      <c r="G47" s="258" t="str">
        <f>IF(Badges!O54="A","A"," ")</f>
        <v xml:space="preserve"> </v>
      </c>
      <c r="I47" s="255"/>
      <c r="J47" s="256" t="str">
        <f>Badges!C110</f>
        <v xml:space="preserve">Discover how to use what's on hand in </v>
      </c>
      <c r="K47" s="258" t="str">
        <f>IF(Badges!O110="A","A"," ")</f>
        <v xml:space="preserve"> </v>
      </c>
      <c r="M47" s="255"/>
      <c r="N47" s="256" t="str">
        <f>Badges!C180</f>
        <v>Class act</v>
      </c>
      <c r="O47" s="258" t="str">
        <f>IF(Badges!O180="A","A"," ")</f>
        <v xml:space="preserve"> </v>
      </c>
      <c r="Q47" s="275"/>
      <c r="R47" s="275"/>
      <c r="S47" s="248"/>
    </row>
    <row r="48" spans="1:19" x14ac:dyDescent="0.2">
      <c r="B48" s="272"/>
      <c r="C48" s="272"/>
      <c r="E48" s="255"/>
      <c r="F48" s="256" t="str">
        <f>Badges!C55</f>
        <v>Watch a documentary or movie</v>
      </c>
      <c r="G48" s="258" t="str">
        <f>IF(Badges!O55="A","A"," ")</f>
        <v xml:space="preserve"> </v>
      </c>
      <c r="I48" s="354" t="str">
        <f>Badges!B98</f>
        <v>Ambassador First Aid</v>
      </c>
      <c r="J48" s="355"/>
      <c r="K48" s="355"/>
      <c r="M48" s="255">
        <v>4</v>
      </c>
      <c r="N48" s="256" t="str">
        <f>Badges!C181</f>
        <v>Plan for the unexpected</v>
      </c>
      <c r="O48" s="257"/>
    </row>
    <row r="49" spans="1:19" x14ac:dyDescent="0.2">
      <c r="A49" s="502" t="s">
        <v>345</v>
      </c>
      <c r="B49" s="502"/>
      <c r="C49" s="502"/>
      <c r="E49" s="255"/>
      <c r="F49" s="256" t="str">
        <f>Badges!C56</f>
        <v xml:space="preserve">Read about women who change the </v>
      </c>
      <c r="G49" s="258" t="str">
        <f>IF(Badges!O56="A","A"," ")</f>
        <v xml:space="preserve"> </v>
      </c>
      <c r="I49" s="255">
        <v>4</v>
      </c>
      <c r="J49" s="256" t="str">
        <f>Badges!C111</f>
        <v>Know how to move an injured person</v>
      </c>
      <c r="K49" s="257"/>
      <c r="M49" s="255"/>
      <c r="N49" s="256" t="str">
        <f>Badges!C182</f>
        <v>Interview your network</v>
      </c>
      <c r="O49" s="258" t="str">
        <f>IF(Badges!O182="A","A"," ")</f>
        <v xml:space="preserve"> </v>
      </c>
    </row>
    <row r="50" spans="1:19" x14ac:dyDescent="0.2">
      <c r="A50" s="267"/>
      <c r="B50" s="360" t="str">
        <f>Bridging!B6</f>
        <v>Pass It On!</v>
      </c>
      <c r="C50" s="259" t="str">
        <f>IF(Bridging!O10="C","C",IF(Bridging!O10="P","P",""))</f>
        <v/>
      </c>
      <c r="E50" s="255">
        <v>2</v>
      </c>
      <c r="F50" s="256" t="str">
        <f>Badges!C57</f>
        <v>Engage as a global citizen</v>
      </c>
      <c r="G50" s="257"/>
      <c r="I50" s="255"/>
      <c r="J50" s="256" t="str">
        <f>Badges!C112</f>
        <v>Visit a medical school</v>
      </c>
      <c r="K50" s="258" t="str">
        <f>IF(Badges!O112="A","A"," ")</f>
        <v xml:space="preserve"> </v>
      </c>
      <c r="M50" s="255"/>
      <c r="N50" s="256" t="str">
        <f>Badges!C183</f>
        <v>Interview a Financial guru</v>
      </c>
      <c r="O50" s="258" t="str">
        <f>IF(Badges!O183="A","A"," ")</f>
        <v xml:space="preserve"> </v>
      </c>
    </row>
    <row r="51" spans="1:19" x14ac:dyDescent="0.2">
      <c r="A51" s="267"/>
      <c r="B51" s="268" t="str">
        <f>Bridging!B11</f>
        <v>Look Ahead!</v>
      </c>
      <c r="C51" s="259" t="str">
        <f>IF(Bridging!O15="C","C",IF(Bridging!O15="P","P",""))</f>
        <v/>
      </c>
      <c r="E51" s="255"/>
      <c r="F51" s="256" t="str">
        <f>Badges!C58</f>
        <v>Compare laws</v>
      </c>
      <c r="G51" s="258" t="str">
        <f>IF(Badges!O58="A","A"," ")</f>
        <v xml:space="preserve"> </v>
      </c>
      <c r="I51" s="255"/>
      <c r="J51" s="256" t="str">
        <f>Badges!C113</f>
        <v>Take a wilderness first aid course</v>
      </c>
      <c r="K51" s="258" t="str">
        <f>IF(Badges!O113="A","A"," ")</f>
        <v xml:space="preserve"> </v>
      </c>
      <c r="M51" s="255"/>
      <c r="N51" s="256" t="str">
        <f>Badges!C184</f>
        <v>Interview an insurance expert</v>
      </c>
      <c r="O51" s="258" t="str">
        <f>IF(Badges!O184="A","A"," ")</f>
        <v xml:space="preserve"> </v>
      </c>
    </row>
    <row r="52" spans="1:19" x14ac:dyDescent="0.2">
      <c r="A52" s="267"/>
      <c r="B52" s="359" t="str">
        <f>Bridging!C16</f>
        <v>Plan a Ceremony</v>
      </c>
      <c r="C52" s="259" t="str">
        <f>IF(Bridging!O17="C","C",IF(Bridging!O17="P","P",""))</f>
        <v/>
      </c>
      <c r="E52" s="255"/>
      <c r="F52" s="256" t="str">
        <f>Badges!C59</f>
        <v xml:space="preserve">Track a public-policy issue being </v>
      </c>
      <c r="G52" s="258" t="str">
        <f>IF(Badges!O59="A","A"," ")</f>
        <v xml:space="preserve"> </v>
      </c>
      <c r="I52" s="255"/>
      <c r="J52" s="256" t="str">
        <f>Badges!C114</f>
        <v>Organize a mock emergency drill</v>
      </c>
      <c r="K52" s="258" t="str">
        <f>IF(Badges!O114="A","A"," ")</f>
        <v xml:space="preserve"> </v>
      </c>
      <c r="M52" s="354" t="str">
        <f>Badges!B168</f>
        <v>On My Own</v>
      </c>
      <c r="N52" s="355"/>
      <c r="O52" s="355"/>
    </row>
    <row r="53" spans="1:19" x14ac:dyDescent="0.2">
      <c r="B53" s="269" t="s">
        <v>140</v>
      </c>
      <c r="C53" s="259" t="str">
        <f>IF(Bridging!O18="C","C",IF(Bridging!O18="P","P",""))</f>
        <v/>
      </c>
      <c r="E53" s="255"/>
      <c r="F53" s="256" t="str">
        <f>Badges!C60</f>
        <v>Explore an international NGO</v>
      </c>
      <c r="G53" s="258" t="str">
        <f>IF(Badges!O60="A","A"," ")</f>
        <v xml:space="preserve"> </v>
      </c>
      <c r="I53" s="255">
        <v>5</v>
      </c>
      <c r="J53" s="256" t="str">
        <f>Badges!C115</f>
        <v>Explore real-life examples for handling wilderness emergencies</v>
      </c>
      <c r="K53" s="257"/>
      <c r="M53" s="255">
        <v>5</v>
      </c>
      <c r="N53" s="256" t="str">
        <f>Badges!C185</f>
        <v>Plan for sharing with others</v>
      </c>
      <c r="O53" s="257"/>
    </row>
    <row r="54" spans="1:19" x14ac:dyDescent="0.2">
      <c r="B54" s="263"/>
      <c r="C54" s="356"/>
      <c r="I54" s="255"/>
      <c r="J54" s="256" t="str">
        <f>Badges!C116</f>
        <v>Explore wilderness survival</v>
      </c>
      <c r="K54" s="258" t="str">
        <f>IF(Badges!O116="A","A"," ")</f>
        <v xml:space="preserve"> </v>
      </c>
      <c r="M54" s="255"/>
      <c r="N54" s="256" t="str">
        <f>Badges!C186</f>
        <v>Plan for presents</v>
      </c>
      <c r="O54" s="258" t="str">
        <f>IF(Badges!O186="A","A"," ")</f>
        <v xml:space="preserve"> </v>
      </c>
      <c r="Q54" s="275"/>
      <c r="R54" s="275"/>
      <c r="S54" s="248"/>
    </row>
    <row r="55" spans="1:19" x14ac:dyDescent="0.2">
      <c r="I55" s="255"/>
      <c r="J55" s="256" t="str">
        <f>Badges!C117</f>
        <v>Investigate extreme first aid</v>
      </c>
      <c r="K55" s="258" t="str">
        <f>IF(Badges!O117="A","A"," ")</f>
        <v xml:space="preserve"> </v>
      </c>
      <c r="M55" s="255"/>
      <c r="N55" s="256" t="str">
        <f>Badges!C187</f>
        <v>Budget for your time</v>
      </c>
      <c r="O55" s="258" t="str">
        <f>IF(Badges!O187="A","A"," ")</f>
        <v xml:space="preserve"> </v>
      </c>
      <c r="Q55" s="514"/>
      <c r="R55" s="514"/>
      <c r="S55" s="514"/>
    </row>
    <row r="56" spans="1:19" x14ac:dyDescent="0.2">
      <c r="I56" s="255"/>
      <c r="J56" s="256" t="str">
        <f>Badges!C118</f>
        <v>Interview an everyday hero</v>
      </c>
      <c r="K56" s="258" t="str">
        <f>IF(Badges!O118="A","A"," ")</f>
        <v xml:space="preserve"> </v>
      </c>
      <c r="M56" s="255"/>
      <c r="N56" s="256" t="str">
        <f>Badges!C188</f>
        <v>Charity starts… with a budget</v>
      </c>
      <c r="O56" s="258" t="str">
        <f>IF(Badges!O188="A","A"," ")</f>
        <v xml:space="preserve"> </v>
      </c>
    </row>
    <row r="57" spans="1:19" x14ac:dyDescent="0.2">
      <c r="I57" s="354" t="str">
        <f>Badges!B121</f>
        <v>Ambassador Girl Scout Way</v>
      </c>
      <c r="J57" s="355"/>
      <c r="K57" s="355"/>
      <c r="M57" s="354" t="str">
        <f>Badges!B215</f>
        <v>Research and Development</v>
      </c>
      <c r="N57" s="355"/>
      <c r="O57" s="355"/>
    </row>
    <row r="58" spans="1:19" x14ac:dyDescent="0.2">
      <c r="I58" s="255">
        <v>1</v>
      </c>
      <c r="J58" s="256" t="str">
        <f>Badges!C122</f>
        <v>Use song to bring people together or to spread a message</v>
      </c>
      <c r="K58" s="257"/>
      <c r="M58" s="255">
        <v>1</v>
      </c>
      <c r="N58" s="256" t="str">
        <f>Badges!C216</f>
        <v>Analyze sales trends</v>
      </c>
      <c r="O58" s="257"/>
    </row>
    <row r="59" spans="1:19" x14ac:dyDescent="0.2">
      <c r="I59" s="255"/>
      <c r="J59" s="256" t="str">
        <f>Badges!C123</f>
        <v>Use music to move people to action</v>
      </c>
      <c r="K59" s="258" t="str">
        <f>IF(Badges!O123="A","A"," ")</f>
        <v xml:space="preserve"> </v>
      </c>
      <c r="M59" s="255"/>
      <c r="N59" s="256" t="str">
        <f>Badges!C217</f>
        <v>Invest some R&amp;D</v>
      </c>
      <c r="O59" s="258" t="str">
        <f>IF(Badges!O217="A","A"," ")</f>
        <v xml:space="preserve"> </v>
      </c>
    </row>
    <row r="60" spans="1:19" x14ac:dyDescent="0.2">
      <c r="I60" s="255"/>
      <c r="J60" s="256" t="str">
        <f>Badges!C124</f>
        <v xml:space="preserve">Ogranize a songfest for younger </v>
      </c>
      <c r="K60" s="258" t="str">
        <f>IF(Badges!O124="A","A"," ")</f>
        <v xml:space="preserve"> </v>
      </c>
      <c r="M60" s="255">
        <v>2</v>
      </c>
      <c r="N60" s="256" t="str">
        <f>Badges!C218</f>
        <v>Reasearch how other companies innovate</v>
      </c>
      <c r="O60" s="257"/>
    </row>
    <row r="61" spans="1:19" x14ac:dyDescent="0.2">
      <c r="I61" s="255"/>
      <c r="J61" s="256" t="str">
        <f>Badges!C125</f>
        <v>Bring generations together in song</v>
      </c>
      <c r="K61" s="258" t="str">
        <f>IF(Badges!O125="A","A"," ")</f>
        <v xml:space="preserve"> </v>
      </c>
      <c r="M61" s="255"/>
      <c r="N61" s="256" t="str">
        <f>Badges!C219</f>
        <v>Find at least three other companies</v>
      </c>
      <c r="O61" s="258" t="str">
        <f>IF(Badges!O219="A","A"," ")</f>
        <v xml:space="preserve"> </v>
      </c>
    </row>
    <row r="62" spans="1:19" x14ac:dyDescent="0.2">
      <c r="I62" s="255">
        <v>2</v>
      </c>
      <c r="J62" s="256" t="str">
        <f>Badges!C126</f>
        <v>Celebrate World Thinking Day</v>
      </c>
      <c r="K62" s="257"/>
      <c r="M62" s="255">
        <v>3</v>
      </c>
      <c r="N62" s="256" t="str">
        <f>Badges!C218</f>
        <v>Reasearch how other companies innovate</v>
      </c>
      <c r="O62" s="257"/>
    </row>
    <row r="63" spans="1:19" x14ac:dyDescent="0.2">
      <c r="I63" s="255"/>
      <c r="J63" s="256" t="str">
        <f>Badges!C127</f>
        <v>Follow in the steps of female leaders</v>
      </c>
      <c r="K63" s="258" t="str">
        <f>IF(Badges!O127="A","A"," ")</f>
        <v xml:space="preserve"> </v>
      </c>
      <c r="M63" s="255"/>
      <c r="N63" s="256" t="str">
        <f>Badges!C221</f>
        <v>Developing a new product</v>
      </c>
      <c r="O63" s="258" t="str">
        <f>IF(Badges!O221="A","A"," ")</f>
        <v xml:space="preserve"> </v>
      </c>
    </row>
    <row r="64" spans="1:19" x14ac:dyDescent="0.2">
      <c r="I64" s="255"/>
      <c r="J64" s="256" t="str">
        <f>Badges!C128</f>
        <v>Make World Thinking Day cards</v>
      </c>
      <c r="K64" s="258" t="str">
        <f>IF(Badges!O128="A","A"," ")</f>
        <v xml:space="preserve"> </v>
      </c>
      <c r="M64" s="255">
        <v>4</v>
      </c>
      <c r="N64" s="256" t="str">
        <f>Badges!C222</f>
        <v>Expolore possible projects during your cookie sale</v>
      </c>
      <c r="O64" s="257"/>
    </row>
    <row r="65" spans="1:19" x14ac:dyDescent="0.2">
      <c r="I65" s="255"/>
      <c r="J65" s="256" t="str">
        <f>Badges!C129</f>
        <v>Earn their Word Thinking Day award</v>
      </c>
      <c r="K65" s="258" t="str">
        <f>IF(Badges!O129="A","A"," ")</f>
        <v xml:space="preserve"> </v>
      </c>
      <c r="M65" s="255"/>
      <c r="N65" s="256" t="str">
        <f>Badges!C223</f>
        <v>If you're considering serveral</v>
      </c>
      <c r="O65" s="258" t="str">
        <f>IF(Badges!O223="A","A"," ")</f>
        <v xml:space="preserve"> </v>
      </c>
    </row>
    <row r="66" spans="1:19" x14ac:dyDescent="0.2">
      <c r="M66" s="255">
        <v>5</v>
      </c>
      <c r="N66" s="256" t="str">
        <f>Badges!C220</f>
        <v>Find out how companies use R&amp;D to improve their products</v>
      </c>
      <c r="O66" s="257"/>
    </row>
    <row r="67" spans="1:19" x14ac:dyDescent="0.2">
      <c r="M67" s="255"/>
      <c r="N67" s="256" t="str">
        <f>Badges!C225</f>
        <v xml:space="preserve">R&amp;D can be more </v>
      </c>
      <c r="O67" s="258" t="str">
        <f>IF(Badges!O225="A","A"," ")</f>
        <v xml:space="preserve"> </v>
      </c>
    </row>
    <row r="70" spans="1:19" x14ac:dyDescent="0.2">
      <c r="F70" s="262"/>
      <c r="J70" s="262"/>
    </row>
    <row r="71" spans="1:19" x14ac:dyDescent="0.2">
      <c r="E71" s="292"/>
      <c r="F71" s="271"/>
      <c r="G71" s="356"/>
      <c r="H71" s="262"/>
      <c r="I71" s="292"/>
      <c r="J71" s="271"/>
      <c r="K71" s="356"/>
      <c r="L71" s="262"/>
      <c r="M71" s="262"/>
    </row>
    <row r="72" spans="1:19" x14ac:dyDescent="0.2">
      <c r="A72" s="505" t="s">
        <v>139</v>
      </c>
      <c r="B72" s="506"/>
      <c r="C72" s="507"/>
      <c r="E72" s="502" t="s">
        <v>59</v>
      </c>
      <c r="F72" s="502"/>
      <c r="G72" s="502"/>
      <c r="H72" s="262"/>
      <c r="I72" s="518" t="s">
        <v>139</v>
      </c>
      <c r="J72" s="518"/>
      <c r="K72" s="518"/>
      <c r="L72" s="262"/>
      <c r="M72" s="515" t="s">
        <v>139</v>
      </c>
      <c r="N72" s="516"/>
      <c r="O72" s="517"/>
      <c r="Q72" s="515" t="s">
        <v>139</v>
      </c>
      <c r="R72" s="516"/>
      <c r="S72" s="517"/>
    </row>
    <row r="73" spans="1:19" x14ac:dyDescent="0.2">
      <c r="A73" s="503" t="str">
        <f>'Council Own'!B6</f>
        <v>&lt;&lt;List Badge Here&gt;&gt;</v>
      </c>
      <c r="B73" s="504"/>
      <c r="C73" s="260" t="str">
        <f>IF('Council Own'!O28="C","C",IF('Council Own'!O28="P","P",""))</f>
        <v/>
      </c>
      <c r="E73" s="511" t="str">
        <f>'Fun Patches'!C5</f>
        <v>&lt;LIST PATCH HERE&gt;</v>
      </c>
      <c r="F73" s="512"/>
      <c r="G73" s="258" t="str">
        <f>IF('Fun Patches'!O5="A","A"," ")</f>
        <v xml:space="preserve"> </v>
      </c>
      <c r="H73" s="262"/>
      <c r="I73" s="266" t="str">
        <f>'Council Own'!B6</f>
        <v>&lt;&lt;List Badge Here&gt;&gt;</v>
      </c>
      <c r="J73" s="266"/>
      <c r="K73" s="266"/>
      <c r="L73" s="262"/>
      <c r="M73" s="266" t="str">
        <f>'Council Own'!B54</f>
        <v>&lt;&lt;List Badge Here&gt;&gt;</v>
      </c>
      <c r="N73" s="266"/>
      <c r="O73" s="266"/>
      <c r="Q73" s="266" t="str">
        <f>'Council Own'!B102</f>
        <v>&lt;&lt;List Badge Here&gt;&gt;</v>
      </c>
      <c r="R73" s="266"/>
      <c r="S73" s="266"/>
    </row>
    <row r="74" spans="1:19" x14ac:dyDescent="0.2">
      <c r="A74" s="503" t="str">
        <f>'Council Own'!B30</f>
        <v>&lt;&lt;List Badge Here&gt;&gt;</v>
      </c>
      <c r="B74" s="504"/>
      <c r="C74" s="260" t="str">
        <f>IF('Council Own'!O52="C","C",IF('Council Own'!O52="P","P",""))</f>
        <v/>
      </c>
      <c r="E74" s="489" t="str">
        <f>'Fun Patches'!C6</f>
        <v>&lt;LIST PATCH HERE&gt;</v>
      </c>
      <c r="F74" s="490"/>
      <c r="G74" s="265" t="str">
        <f>IF('Fun Patches'!O6="A","A"," ")</f>
        <v xml:space="preserve"> </v>
      </c>
      <c r="H74" s="262"/>
      <c r="I74" s="255">
        <v>1</v>
      </c>
      <c r="J74" s="359" t="str">
        <f>'Council Own'!C7</f>
        <v>&lt;List Requirement Here&gt;</v>
      </c>
      <c r="K74" s="265" t="str">
        <f>IF('Council Own'!O7="A","A"," ")</f>
        <v xml:space="preserve"> </v>
      </c>
      <c r="L74" s="262"/>
      <c r="M74" s="255">
        <v>1</v>
      </c>
      <c r="N74" s="359" t="str">
        <f>'Council Own'!C55</f>
        <v>&lt;List Requirement Here&gt;</v>
      </c>
      <c r="O74" s="265" t="str">
        <f>IF('Council Own'!O55="A","A"," ")</f>
        <v xml:space="preserve"> </v>
      </c>
      <c r="Q74" s="255">
        <v>1</v>
      </c>
      <c r="R74" s="359" t="str">
        <f>'Council Own'!C103</f>
        <v>&lt;List Requirement Here&gt;</v>
      </c>
      <c r="S74" s="265" t="str">
        <f>IF('Council Own'!O103="A","A"," ")</f>
        <v xml:space="preserve"> </v>
      </c>
    </row>
    <row r="75" spans="1:19" x14ac:dyDescent="0.2">
      <c r="A75" s="503" t="str">
        <f>'Council Own'!B54</f>
        <v>&lt;&lt;List Badge Here&gt;&gt;</v>
      </c>
      <c r="B75" s="504"/>
      <c r="C75" s="260" t="str">
        <f>IF('Council Own'!O76="C","C",IF('Council Own'!O76="P","P",""))</f>
        <v/>
      </c>
      <c r="E75" s="489" t="str">
        <f>'Fun Patches'!C7</f>
        <v>&lt;LIST PATCH HERE&gt;</v>
      </c>
      <c r="F75" s="490"/>
      <c r="G75" s="265" t="str">
        <f>IF('Fun Patches'!O7="A","A"," ")</f>
        <v xml:space="preserve"> </v>
      </c>
      <c r="H75" s="262"/>
      <c r="I75" s="255"/>
      <c r="J75" s="359" t="str">
        <f>'Council Own'!C8</f>
        <v>&lt;List Requirement Here&gt;</v>
      </c>
      <c r="K75" s="265" t="str">
        <f>IF('Council Own'!O8="A","A"," ")</f>
        <v xml:space="preserve"> </v>
      </c>
      <c r="L75" s="262"/>
      <c r="M75" s="255"/>
      <c r="N75" s="359" t="str">
        <f>'Council Own'!C56</f>
        <v>&lt;List Requirement Here&gt;</v>
      </c>
      <c r="O75" s="265" t="str">
        <f>IF('Council Own'!O56="A","A"," ")</f>
        <v xml:space="preserve"> </v>
      </c>
      <c r="Q75" s="255"/>
      <c r="R75" s="359" t="str">
        <f>'Council Own'!C104</f>
        <v>&lt;List Requirement Here&gt;</v>
      </c>
      <c r="S75" s="265" t="str">
        <f>IF('Council Own'!O104="A","A"," ")</f>
        <v xml:space="preserve"> </v>
      </c>
    </row>
    <row r="76" spans="1:19" x14ac:dyDescent="0.2">
      <c r="A76" s="503" t="str">
        <f>'Council Own'!B78</f>
        <v>&lt;&lt;List Badge Here&gt;&gt;</v>
      </c>
      <c r="B76" s="504"/>
      <c r="C76" s="260" t="str">
        <f>IF('Council Own'!O100="C","C",IF('Council Own'!O100="P","P",""))</f>
        <v/>
      </c>
      <c r="E76" s="489" t="str">
        <f>'Fun Patches'!C8</f>
        <v>&lt;LIST PATCH HERE&gt;</v>
      </c>
      <c r="F76" s="490"/>
      <c r="G76" s="265" t="str">
        <f>IF('Fun Patches'!O8="A","A"," ")</f>
        <v xml:space="preserve"> </v>
      </c>
      <c r="H76" s="262"/>
      <c r="I76" s="255"/>
      <c r="J76" s="359" t="str">
        <f>'Council Own'!C9</f>
        <v>&lt;List Requirement Here&gt;</v>
      </c>
      <c r="K76" s="265" t="str">
        <f>IF('Council Own'!O9="A","A"," ")</f>
        <v xml:space="preserve"> </v>
      </c>
      <c r="L76" s="262"/>
      <c r="M76" s="255"/>
      <c r="N76" s="359" t="str">
        <f>'Council Own'!C57</f>
        <v>&lt;List Requirement Here&gt;</v>
      </c>
      <c r="O76" s="265" t="str">
        <f>IF('Council Own'!O57="A","A"," ")</f>
        <v xml:space="preserve"> </v>
      </c>
      <c r="Q76" s="255"/>
      <c r="R76" s="359" t="str">
        <f>'Council Own'!C105</f>
        <v>&lt;List Requirement Here&gt;</v>
      </c>
      <c r="S76" s="265" t="str">
        <f>IF('Council Own'!O105="A","A"," ")</f>
        <v xml:space="preserve"> </v>
      </c>
    </row>
    <row r="77" spans="1:19" x14ac:dyDescent="0.2">
      <c r="A77" s="503" t="str">
        <f>'Council Own'!B102</f>
        <v>&lt;&lt;List Badge Here&gt;&gt;</v>
      </c>
      <c r="B77" s="504"/>
      <c r="C77" s="260" t="str">
        <f>IF('Council Own'!O124="C","C",IF('Council Own'!O124="P","P",""))</f>
        <v/>
      </c>
      <c r="E77" s="489" t="str">
        <f>'Fun Patches'!C9</f>
        <v>&lt;LIST PATCH HERE&gt;</v>
      </c>
      <c r="F77" s="490"/>
      <c r="G77" s="265" t="str">
        <f>IF('Fun Patches'!O9="A","A"," ")</f>
        <v xml:space="preserve"> </v>
      </c>
      <c r="H77" s="262"/>
      <c r="I77" s="255"/>
      <c r="J77" s="359" t="str">
        <f>'Council Own'!C10</f>
        <v>&lt;List Requirement Here&gt;</v>
      </c>
      <c r="K77" s="265" t="str">
        <f>IF('Council Own'!O10="A","A"," ")</f>
        <v xml:space="preserve"> </v>
      </c>
      <c r="L77" s="262"/>
      <c r="M77" s="255"/>
      <c r="N77" s="359" t="str">
        <f>'Council Own'!C58</f>
        <v>&lt;List Requirement Here&gt;</v>
      </c>
      <c r="O77" s="265" t="str">
        <f>IF('Council Own'!O58="A","A"," ")</f>
        <v xml:space="preserve"> </v>
      </c>
      <c r="Q77" s="255"/>
      <c r="R77" s="359" t="str">
        <f>'Council Own'!C106</f>
        <v>&lt;List Requirement Here&gt;</v>
      </c>
      <c r="S77" s="265" t="str">
        <f>IF('Council Own'!O106="A","A"," ")</f>
        <v xml:space="preserve"> </v>
      </c>
    </row>
    <row r="78" spans="1:19" x14ac:dyDescent="0.2">
      <c r="A78" s="503" t="str">
        <f>'Council Own'!B126</f>
        <v>&lt;&lt;List Badge Here&gt;&gt;</v>
      </c>
      <c r="B78" s="504"/>
      <c r="C78" s="260" t="str">
        <f>IF('Council Own'!O148="C","C",IF('Council Own'!O148="P","P",""))</f>
        <v/>
      </c>
      <c r="E78" s="489" t="str">
        <f>'Fun Patches'!C10</f>
        <v>&lt;LIST PATCH HERE&gt;</v>
      </c>
      <c r="F78" s="490"/>
      <c r="G78" s="265" t="str">
        <f>IF('Fun Patches'!O10="A","A"," ")</f>
        <v xml:space="preserve"> </v>
      </c>
      <c r="I78" s="255">
        <v>2</v>
      </c>
      <c r="J78" s="359" t="str">
        <f>'Council Own'!C11</f>
        <v>&lt;List Requirement Here&gt;</v>
      </c>
      <c r="K78" s="265" t="str">
        <f>IF('Council Own'!O11="A","A"," ")</f>
        <v xml:space="preserve"> </v>
      </c>
      <c r="M78" s="255">
        <v>2</v>
      </c>
      <c r="N78" s="359" t="str">
        <f>'Council Own'!C59</f>
        <v>&lt;List Requirement Here&gt;</v>
      </c>
      <c r="O78" s="265" t="str">
        <f>IF('Council Own'!O59="A","A"," ")</f>
        <v xml:space="preserve"> </v>
      </c>
      <c r="Q78" s="255">
        <v>2</v>
      </c>
      <c r="R78" s="359" t="str">
        <f>'Council Own'!C107</f>
        <v>&lt;List Requirement Here&gt;</v>
      </c>
      <c r="S78" s="265" t="str">
        <f>IF('Council Own'!O107="A","A"," ")</f>
        <v xml:space="preserve"> </v>
      </c>
    </row>
    <row r="79" spans="1:19" x14ac:dyDescent="0.2">
      <c r="E79" s="489" t="str">
        <f>'Fun Patches'!C11</f>
        <v>&lt;LIST PATCH HERE&gt;</v>
      </c>
      <c r="F79" s="490"/>
      <c r="G79" s="265" t="str">
        <f>IF('Fun Patches'!O11="A","A"," ")</f>
        <v xml:space="preserve"> </v>
      </c>
      <c r="I79" s="255"/>
      <c r="J79" s="359" t="str">
        <f>'Council Own'!C12</f>
        <v>&lt;List Requirement Here&gt;</v>
      </c>
      <c r="K79" s="265" t="str">
        <f>IF('Council Own'!O12="A","A"," ")</f>
        <v xml:space="preserve"> </v>
      </c>
      <c r="M79" s="255"/>
      <c r="N79" s="359" t="str">
        <f>'Council Own'!C60</f>
        <v>&lt;List Requirement Here&gt;</v>
      </c>
      <c r="O79" s="265" t="str">
        <f>IF('Council Own'!O60="A","A"," ")</f>
        <v xml:space="preserve"> </v>
      </c>
      <c r="Q79" s="255"/>
      <c r="R79" s="359" t="str">
        <f>'Council Own'!C108</f>
        <v>&lt;List Requirement Here&gt;</v>
      </c>
      <c r="S79" s="265" t="str">
        <f>IF('Council Own'!O108="A","A"," ")</f>
        <v xml:space="preserve"> </v>
      </c>
    </row>
    <row r="80" spans="1:19" x14ac:dyDescent="0.2">
      <c r="E80" s="489" t="str">
        <f>'Fun Patches'!C12</f>
        <v>&lt;LIST PATCH HERE&gt;</v>
      </c>
      <c r="F80" s="490"/>
      <c r="G80" s="265" t="str">
        <f>IF('Fun Patches'!O12="A","A"," ")</f>
        <v xml:space="preserve"> </v>
      </c>
      <c r="I80" s="255"/>
      <c r="J80" s="359" t="str">
        <f>'Council Own'!C13</f>
        <v>&lt;List Requirement Here&gt;</v>
      </c>
      <c r="K80" s="265" t="str">
        <f>IF('Council Own'!O13="A","A"," ")</f>
        <v xml:space="preserve"> </v>
      </c>
      <c r="M80" s="255"/>
      <c r="N80" s="359" t="str">
        <f>'Council Own'!C61</f>
        <v>&lt;List Requirement Here&gt;</v>
      </c>
      <c r="O80" s="265" t="str">
        <f>IF('Council Own'!O61="A","A"," ")</f>
        <v xml:space="preserve"> </v>
      </c>
      <c r="Q80" s="255"/>
      <c r="R80" s="359" t="str">
        <f>'Council Own'!C109</f>
        <v>&lt;List Requirement Here&gt;</v>
      </c>
      <c r="S80" s="265" t="str">
        <f>IF('Council Own'!O109="A","A"," ")</f>
        <v xml:space="preserve"> </v>
      </c>
    </row>
    <row r="81" spans="1:22" x14ac:dyDescent="0.2">
      <c r="E81" s="489" t="str">
        <f>'Fun Patches'!C13</f>
        <v>&lt;LIST PATCH HERE&gt;</v>
      </c>
      <c r="F81" s="490"/>
      <c r="G81" s="265" t="str">
        <f>IF('Fun Patches'!O13="A","A"," ")</f>
        <v xml:space="preserve"> </v>
      </c>
      <c r="I81" s="255"/>
      <c r="J81" s="359" t="str">
        <f>'Council Own'!C14</f>
        <v>&lt;List Requirement Here&gt;</v>
      </c>
      <c r="K81" s="265" t="str">
        <f>IF('Council Own'!O14="A","A"," ")</f>
        <v xml:space="preserve"> </v>
      </c>
      <c r="M81" s="255"/>
      <c r="N81" s="359" t="str">
        <f>'Council Own'!C62</f>
        <v>&lt;List Requirement Here&gt;</v>
      </c>
      <c r="O81" s="265" t="str">
        <f>IF('Council Own'!O62="A","A"," ")</f>
        <v xml:space="preserve"> </v>
      </c>
      <c r="Q81" s="255"/>
      <c r="R81" s="359" t="str">
        <f>'Council Own'!C110</f>
        <v>&lt;List Requirement Here&gt;</v>
      </c>
      <c r="S81" s="265" t="str">
        <f>IF('Council Own'!O110="A","A"," ")</f>
        <v xml:space="preserve"> </v>
      </c>
    </row>
    <row r="82" spans="1:22" x14ac:dyDescent="0.2">
      <c r="E82" s="489" t="str">
        <f>'Fun Patches'!C14</f>
        <v>&lt;LIST PATCH HERE&gt;</v>
      </c>
      <c r="F82" s="490"/>
      <c r="G82" s="265" t="str">
        <f>IF('Fun Patches'!O14="A","A"," ")</f>
        <v xml:space="preserve"> </v>
      </c>
      <c r="I82" s="255">
        <v>3</v>
      </c>
      <c r="J82" s="359" t="str">
        <f>'Council Own'!C15</f>
        <v>&lt;List Requirement Here&gt;</v>
      </c>
      <c r="K82" s="265" t="str">
        <f>IF('Council Own'!O15="A","A"," ")</f>
        <v xml:space="preserve"> </v>
      </c>
      <c r="M82" s="255">
        <v>3</v>
      </c>
      <c r="N82" s="359" t="str">
        <f>'Council Own'!C63</f>
        <v>&lt;List Requirement Here&gt;</v>
      </c>
      <c r="O82" s="265" t="str">
        <f>IF('Council Own'!O63="A","A"," ")</f>
        <v xml:space="preserve"> </v>
      </c>
      <c r="Q82" s="255">
        <v>3</v>
      </c>
      <c r="R82" s="359" t="str">
        <f>'Council Own'!C111</f>
        <v>&lt;List Requirement Here&gt;</v>
      </c>
      <c r="S82" s="265" t="str">
        <f>IF('Council Own'!O111="A","A"," ")</f>
        <v xml:space="preserve"> </v>
      </c>
    </row>
    <row r="83" spans="1:22" x14ac:dyDescent="0.2">
      <c r="E83" s="489" t="str">
        <f>'Fun Patches'!C15</f>
        <v>&lt;LIST PATCH HERE&gt;</v>
      </c>
      <c r="F83" s="490"/>
      <c r="G83" s="265" t="str">
        <f>IF('Fun Patches'!O15="A","A"," ")</f>
        <v xml:space="preserve"> </v>
      </c>
      <c r="I83" s="255"/>
      <c r="J83" s="359" t="str">
        <f>'Council Own'!C16</f>
        <v>&lt;List Requirement Here&gt;</v>
      </c>
      <c r="K83" s="265" t="str">
        <f>IF('Council Own'!O16="A","A"," ")</f>
        <v xml:space="preserve"> </v>
      </c>
      <c r="M83" s="255"/>
      <c r="N83" s="359" t="str">
        <f>'Council Own'!C64</f>
        <v>&lt;List Requirement Here&gt;</v>
      </c>
      <c r="O83" s="265" t="str">
        <f>IF('Council Own'!O64="A","A"," ")</f>
        <v xml:space="preserve"> </v>
      </c>
      <c r="Q83" s="255"/>
      <c r="R83" s="359" t="str">
        <f>'Council Own'!C112</f>
        <v>&lt;List Requirement Here&gt;</v>
      </c>
      <c r="S83" s="265" t="str">
        <f>IF('Council Own'!O112="A","A"," ")</f>
        <v xml:space="preserve"> </v>
      </c>
    </row>
    <row r="84" spans="1:22" x14ac:dyDescent="0.2">
      <c r="E84" s="489" t="str">
        <f>'Fun Patches'!C16</f>
        <v>&lt;LIST PATCH HERE&gt;</v>
      </c>
      <c r="F84" s="490"/>
      <c r="G84" s="265" t="str">
        <f>IF('Fun Patches'!O16="A","A"," ")</f>
        <v xml:space="preserve"> </v>
      </c>
      <c r="I84" s="255"/>
      <c r="J84" s="359" t="str">
        <f>'Council Own'!C17</f>
        <v>&lt;List Requirement Here&gt;</v>
      </c>
      <c r="K84" s="265" t="str">
        <f>IF('Council Own'!O17="A","A"," ")</f>
        <v xml:space="preserve"> </v>
      </c>
      <c r="M84" s="255"/>
      <c r="N84" s="359" t="str">
        <f>'Council Own'!C65</f>
        <v>&lt;List Requirement Here&gt;</v>
      </c>
      <c r="O84" s="265" t="str">
        <f>IF('Council Own'!O65="A","A"," ")</f>
        <v xml:space="preserve"> </v>
      </c>
      <c r="Q84" s="255"/>
      <c r="R84" s="359" t="str">
        <f>'Council Own'!C113</f>
        <v>&lt;List Requirement Here&gt;</v>
      </c>
      <c r="S84" s="265" t="str">
        <f>IF('Council Own'!O113="A","A"," ")</f>
        <v xml:space="preserve"> </v>
      </c>
    </row>
    <row r="85" spans="1:22" x14ac:dyDescent="0.2">
      <c r="E85" s="489" t="str">
        <f>'Fun Patches'!C17</f>
        <v>&lt;LIST PATCH HERE&gt;</v>
      </c>
      <c r="F85" s="490"/>
      <c r="G85" s="258" t="str">
        <f>IF('Fun Patches'!O17="A","A"," ")</f>
        <v xml:space="preserve"> </v>
      </c>
      <c r="I85" s="255"/>
      <c r="J85" s="359" t="str">
        <f>'Council Own'!C18</f>
        <v>&lt;List Requirement Here&gt;</v>
      </c>
      <c r="K85" s="265" t="str">
        <f>IF('Council Own'!O18="A","A"," ")</f>
        <v xml:space="preserve"> </v>
      </c>
      <c r="M85" s="255"/>
      <c r="N85" s="359" t="str">
        <f>'Council Own'!C66</f>
        <v>&lt;List Requirement Here&gt;</v>
      </c>
      <c r="O85" s="265" t="str">
        <f>IF('Council Own'!O66="A","A"," ")</f>
        <v xml:space="preserve"> </v>
      </c>
      <c r="Q85" s="255"/>
      <c r="R85" s="359" t="str">
        <f>'Council Own'!C114</f>
        <v>&lt;List Requirement Here&gt;</v>
      </c>
      <c r="S85" s="265" t="str">
        <f>IF('Council Own'!O114="A","A"," ")</f>
        <v xml:space="preserve"> </v>
      </c>
    </row>
    <row r="86" spans="1:22" x14ac:dyDescent="0.2">
      <c r="A86" s="250"/>
      <c r="B86" s="251"/>
      <c r="C86" s="252"/>
      <c r="E86" s="489" t="str">
        <f>'Fun Patches'!C18</f>
        <v>&lt;LIST PATCH HERE&gt;</v>
      </c>
      <c r="F86" s="490"/>
      <c r="G86" s="265" t="str">
        <f>IF('Fun Patches'!O18="A","A"," ")</f>
        <v xml:space="preserve"> </v>
      </c>
      <c r="I86" s="255">
        <v>4</v>
      </c>
      <c r="J86" s="359" t="str">
        <f>'Council Own'!C19</f>
        <v>&lt;List Requirement Here&gt;</v>
      </c>
      <c r="K86" s="265" t="str">
        <f>IF('Council Own'!O19="A","A"," ")</f>
        <v xml:space="preserve"> </v>
      </c>
      <c r="M86" s="255">
        <v>4</v>
      </c>
      <c r="N86" s="359" t="str">
        <f>'Council Own'!C67</f>
        <v>&lt;List Requirement Here&gt;</v>
      </c>
      <c r="O86" s="265" t="str">
        <f>IF('Council Own'!O67="A","A"," ")</f>
        <v xml:space="preserve"> </v>
      </c>
      <c r="Q86" s="255">
        <v>4</v>
      </c>
      <c r="R86" s="359" t="str">
        <f>'Council Own'!C115</f>
        <v>&lt;List Requirement Here&gt;</v>
      </c>
      <c r="S86" s="265" t="str">
        <f>IF('Council Own'!O115="A","A"," ")</f>
        <v xml:space="preserve"> </v>
      </c>
    </row>
    <row r="87" spans="1:22" x14ac:dyDescent="0.2">
      <c r="E87" s="489" t="str">
        <f>'Fun Patches'!C19</f>
        <v>&lt;LIST PATCH HERE&gt;</v>
      </c>
      <c r="F87" s="490"/>
      <c r="G87" s="265" t="str">
        <f>IF('Fun Patches'!O19="A","A"," ")</f>
        <v xml:space="preserve"> </v>
      </c>
      <c r="I87" s="255"/>
      <c r="J87" s="359" t="str">
        <f>'Council Own'!C20</f>
        <v>&lt;List Requirement Here&gt;</v>
      </c>
      <c r="K87" s="265" t="str">
        <f>IF('Council Own'!O20="A","A"," ")</f>
        <v xml:space="preserve"> </v>
      </c>
      <c r="M87" s="255"/>
      <c r="N87" s="359" t="str">
        <f>'Council Own'!C68</f>
        <v>&lt;List Requirement Here&gt;</v>
      </c>
      <c r="O87" s="265" t="str">
        <f>IF('Council Own'!O68="A","A"," ")</f>
        <v xml:space="preserve"> </v>
      </c>
      <c r="Q87" s="255"/>
      <c r="R87" s="359" t="str">
        <f>'Council Own'!C116</f>
        <v>&lt;List Requirement Here&gt;</v>
      </c>
      <c r="S87" s="265" t="str">
        <f>IF('Council Own'!O116="A","A"," ")</f>
        <v xml:space="preserve"> </v>
      </c>
    </row>
    <row r="88" spans="1:22" x14ac:dyDescent="0.2">
      <c r="E88" s="489" t="str">
        <f>'Fun Patches'!C20</f>
        <v>&lt;LIST PATCH HERE&gt;</v>
      </c>
      <c r="F88" s="490"/>
      <c r="G88" s="265" t="str">
        <f>IF('Fun Patches'!O20="A","A"," ")</f>
        <v xml:space="preserve"> </v>
      </c>
      <c r="I88" s="255"/>
      <c r="J88" s="359" t="str">
        <f>'Council Own'!C21</f>
        <v>&lt;List Requirement Here&gt;</v>
      </c>
      <c r="K88" s="265" t="str">
        <f>IF('Council Own'!O21="A","A"," ")</f>
        <v xml:space="preserve"> </v>
      </c>
      <c r="M88" s="255"/>
      <c r="N88" s="359" t="str">
        <f>'Council Own'!C69</f>
        <v>&lt;List Requirement Here&gt;</v>
      </c>
      <c r="O88" s="265" t="str">
        <f>IF('Council Own'!O69="A","A"," ")</f>
        <v xml:space="preserve"> </v>
      </c>
      <c r="Q88" s="255"/>
      <c r="R88" s="359" t="str">
        <f>'Council Own'!C117</f>
        <v>&lt;List Requirement Here&gt;</v>
      </c>
      <c r="S88" s="265" t="str">
        <f>IF('Council Own'!O117="A","A"," ")</f>
        <v xml:space="preserve"> </v>
      </c>
    </row>
    <row r="89" spans="1:22" x14ac:dyDescent="0.2">
      <c r="E89" s="489" t="str">
        <f>'Fun Patches'!C21</f>
        <v>&lt;LIST PATCH HERE&gt;</v>
      </c>
      <c r="F89" s="490"/>
      <c r="G89" s="265" t="str">
        <f>IF('Fun Patches'!O21="A","A"," ")</f>
        <v xml:space="preserve"> </v>
      </c>
      <c r="I89" s="255"/>
      <c r="J89" s="359" t="str">
        <f>'Council Own'!C22</f>
        <v>&lt;List Requirement Here&gt;</v>
      </c>
      <c r="K89" s="265" t="str">
        <f>IF('Council Own'!O22="A","A"," ")</f>
        <v xml:space="preserve"> </v>
      </c>
      <c r="M89" s="255"/>
      <c r="N89" s="359" t="str">
        <f>'Council Own'!C70</f>
        <v>&lt;List Requirement Here&gt;</v>
      </c>
      <c r="O89" s="265" t="str">
        <f>IF('Council Own'!O70="A","A"," ")</f>
        <v xml:space="preserve"> </v>
      </c>
      <c r="Q89" s="255"/>
      <c r="R89" s="359" t="str">
        <f>'Council Own'!C118</f>
        <v>&lt;List Requirement Here&gt;</v>
      </c>
      <c r="S89" s="265" t="str">
        <f>IF('Council Own'!O118="A","A"," ")</f>
        <v xml:space="preserve"> </v>
      </c>
    </row>
    <row r="90" spans="1:22" x14ac:dyDescent="0.2">
      <c r="E90" s="489" t="str">
        <f>'Fun Patches'!C22</f>
        <v>&lt;LIST PATCH HERE&gt;</v>
      </c>
      <c r="F90" s="490"/>
      <c r="G90" s="265" t="str">
        <f>IF('Fun Patches'!O22="A","A"," ")</f>
        <v xml:space="preserve"> </v>
      </c>
      <c r="I90" s="255">
        <v>5</v>
      </c>
      <c r="J90" s="359" t="str">
        <f>'Council Own'!C23</f>
        <v>&lt;List Requirement Here&gt;</v>
      </c>
      <c r="K90" s="265" t="str">
        <f>IF('Council Own'!O23="A","A"," ")</f>
        <v xml:space="preserve"> </v>
      </c>
      <c r="M90" s="255">
        <v>5</v>
      </c>
      <c r="N90" s="359" t="str">
        <f>'Council Own'!C71</f>
        <v>&lt;List Requirement Here&gt;</v>
      </c>
      <c r="O90" s="265" t="str">
        <f>IF('Council Own'!O71="A","A"," ")</f>
        <v xml:space="preserve"> </v>
      </c>
      <c r="Q90" s="255">
        <v>5</v>
      </c>
      <c r="R90" s="359" t="str">
        <f>'Council Own'!C119</f>
        <v>&lt;List Requirement Here&gt;</v>
      </c>
      <c r="S90" s="265" t="str">
        <f>IF('Council Own'!O119="A","A"," ")</f>
        <v xml:space="preserve"> </v>
      </c>
    </row>
    <row r="91" spans="1:22" x14ac:dyDescent="0.2">
      <c r="E91" s="489" t="str">
        <f>'Fun Patches'!C23</f>
        <v>&lt;LIST PATCH HERE&gt;</v>
      </c>
      <c r="F91" s="490"/>
      <c r="G91" s="265" t="str">
        <f>IF('Fun Patches'!O23="A","A"," ")</f>
        <v xml:space="preserve"> </v>
      </c>
      <c r="I91" s="255"/>
      <c r="J91" s="359" t="str">
        <f>'Council Own'!C24</f>
        <v>&lt;List Requirement Here&gt;</v>
      </c>
      <c r="K91" s="265" t="str">
        <f>IF('Council Own'!O24="A","A"," ")</f>
        <v xml:space="preserve"> </v>
      </c>
      <c r="M91" s="255"/>
      <c r="N91" s="359" t="str">
        <f>'Council Own'!C72</f>
        <v>&lt;List Requirement Here&gt;</v>
      </c>
      <c r="O91" s="265" t="str">
        <f>IF('Council Own'!O72="A","A"," ")</f>
        <v xml:space="preserve"> </v>
      </c>
      <c r="Q91" s="255"/>
      <c r="R91" s="359" t="str">
        <f>'Council Own'!C120</f>
        <v>&lt;List Requirement Here&gt;</v>
      </c>
      <c r="S91" s="265" t="str">
        <f>IF('Council Own'!O120="A","A"," ")</f>
        <v xml:space="preserve"> </v>
      </c>
    </row>
    <row r="92" spans="1:22" x14ac:dyDescent="0.2">
      <c r="E92" s="489" t="str">
        <f>'Fun Patches'!C24</f>
        <v>&lt;LIST PATCH HERE&gt;</v>
      </c>
      <c r="F92" s="490"/>
      <c r="G92" s="265" t="str">
        <f>IF('Fun Patches'!O24="A","A"," ")</f>
        <v xml:space="preserve"> </v>
      </c>
      <c r="I92" s="255"/>
      <c r="J92" s="359" t="str">
        <f>'Council Own'!C25</f>
        <v>&lt;List Requirement Here&gt;</v>
      </c>
      <c r="K92" s="265" t="str">
        <f>IF('Council Own'!O25="A","A"," ")</f>
        <v xml:space="preserve"> </v>
      </c>
      <c r="M92" s="255"/>
      <c r="N92" s="359" t="str">
        <f>'Council Own'!C73</f>
        <v>&lt;List Requirement Here&gt;</v>
      </c>
      <c r="O92" s="265" t="str">
        <f>IF('Council Own'!O73="A","A"," ")</f>
        <v xml:space="preserve"> </v>
      </c>
      <c r="Q92" s="255"/>
      <c r="R92" s="359" t="str">
        <f>'Council Own'!C121</f>
        <v>&lt;List Requirement Here&gt;</v>
      </c>
      <c r="S92" s="265" t="str">
        <f>IF('Council Own'!O121="A","A"," ")</f>
        <v xml:space="preserve"> </v>
      </c>
    </row>
    <row r="93" spans="1:22" x14ac:dyDescent="0.2">
      <c r="E93" s="489" t="str">
        <f>'Fun Patches'!C25</f>
        <v>&lt;LIST PATCH HERE&gt;</v>
      </c>
      <c r="F93" s="490"/>
      <c r="G93" s="265" t="str">
        <f>IF('Fun Patches'!O25="A","A"," ")</f>
        <v xml:space="preserve"> </v>
      </c>
      <c r="I93" s="255"/>
      <c r="J93" s="359" t="str">
        <f>'Council Own'!C26</f>
        <v>&lt;List Requirement Here&gt;</v>
      </c>
      <c r="K93" s="265" t="str">
        <f>IF('Council Own'!O26="A","A"," ")</f>
        <v xml:space="preserve"> </v>
      </c>
      <c r="M93" s="255"/>
      <c r="N93" s="359" t="str">
        <f>'Council Own'!C74</f>
        <v>&lt;List Requirement Here&gt;</v>
      </c>
      <c r="O93" s="265" t="str">
        <f>IF('Council Own'!O68="A","A"," ")</f>
        <v xml:space="preserve"> </v>
      </c>
      <c r="Q93" s="255"/>
      <c r="R93" s="359" t="str">
        <f>'Council Own'!C122</f>
        <v>&lt;List Requirement Here&gt;</v>
      </c>
      <c r="S93" s="265" t="str">
        <f>IF('Council Own'!O122="A","A"," ")</f>
        <v xml:space="preserve"> </v>
      </c>
    </row>
    <row r="94" spans="1:22" x14ac:dyDescent="0.2">
      <c r="E94" s="489" t="str">
        <f>'Fun Patches'!C26</f>
        <v>&lt;LIST PATCH HERE&gt;</v>
      </c>
      <c r="F94" s="490"/>
      <c r="G94" s="265" t="str">
        <f>IF('Fun Patches'!O26="A","A"," ")</f>
        <v xml:space="preserve"> </v>
      </c>
      <c r="I94" s="266" t="str">
        <f>'Council Own'!B30</f>
        <v>&lt;&lt;List Badge Here&gt;&gt;</v>
      </c>
      <c r="J94" s="266"/>
      <c r="K94" s="266"/>
      <c r="M94" s="266" t="str">
        <f>'Council Own'!B78</f>
        <v>&lt;&lt;List Badge Here&gt;&gt;</v>
      </c>
      <c r="N94" s="266"/>
      <c r="O94" s="266"/>
      <c r="Q94" s="266" t="str">
        <f>'Council Own'!B126</f>
        <v>&lt;&lt;List Badge Here&gt;&gt;</v>
      </c>
      <c r="R94" s="266"/>
      <c r="S94" s="266"/>
    </row>
    <row r="95" spans="1:22" x14ac:dyDescent="0.2">
      <c r="E95" s="489" t="str">
        <f>'Fun Patches'!C27</f>
        <v>&lt;LIST PATCH HERE&gt;</v>
      </c>
      <c r="F95" s="490"/>
      <c r="G95" s="265" t="str">
        <f>IF('Fun Patches'!O27="A","A"," ")</f>
        <v xml:space="preserve"> </v>
      </c>
      <c r="I95" s="255">
        <v>1</v>
      </c>
      <c r="J95" s="359" t="str">
        <f>'Council Own'!C31</f>
        <v>&lt;List Requirement Here&gt;</v>
      </c>
      <c r="K95" s="265" t="str">
        <f>IF('Council Own'!O31="A","A"," ")</f>
        <v xml:space="preserve"> </v>
      </c>
      <c r="M95" s="255">
        <v>1</v>
      </c>
      <c r="N95" s="359" t="str">
        <f>'Council Own'!C79</f>
        <v>&lt;List Requirement Here&gt;</v>
      </c>
      <c r="O95" s="265" t="str">
        <f>IF('Council Own'!O79="A","A"," ")</f>
        <v xml:space="preserve"> </v>
      </c>
      <c r="Q95" s="255">
        <v>1</v>
      </c>
      <c r="R95" s="359" t="str">
        <f>'Council Own'!C127</f>
        <v>&lt;List Requirement Here&gt;</v>
      </c>
      <c r="S95" s="265" t="str">
        <f>IF('Council Own'!O127="A","A"," ")</f>
        <v xml:space="preserve"> </v>
      </c>
    </row>
    <row r="96" spans="1:22" x14ac:dyDescent="0.2">
      <c r="E96" s="489" t="str">
        <f>'Fun Patches'!C28</f>
        <v>&lt;LIST PATCH HERE&gt;</v>
      </c>
      <c r="F96" s="490"/>
      <c r="G96" s="265" t="str">
        <f>IF('Fun Patches'!O28="A","A"," ")</f>
        <v xml:space="preserve"> </v>
      </c>
      <c r="I96" s="255"/>
      <c r="J96" s="359" t="str">
        <f>'Council Own'!C32</f>
        <v>&lt;List Requirement Here&gt;</v>
      </c>
      <c r="K96" s="265" t="str">
        <f>IF('Council Own'!O32="A","A"," ")</f>
        <v xml:space="preserve"> </v>
      </c>
      <c r="M96" s="255"/>
      <c r="N96" s="359" t="str">
        <f>'Council Own'!C80</f>
        <v>&lt;List Requirement Here&gt;</v>
      </c>
      <c r="O96" s="265" t="str">
        <f>IF('Council Own'!O80="A","A"," ")</f>
        <v xml:space="preserve"> </v>
      </c>
      <c r="Q96" s="255"/>
      <c r="R96" s="359" t="str">
        <f>'Council Own'!C128</f>
        <v>&lt;List Requirement Here&gt;</v>
      </c>
      <c r="S96" s="265" t="str">
        <f>IF('Council Own'!O128="A","A"," ")</f>
        <v xml:space="preserve"> </v>
      </c>
      <c r="U96" s="253"/>
      <c r="V96" s="253"/>
    </row>
    <row r="97" spans="1:23" x14ac:dyDescent="0.2">
      <c r="E97" s="489" t="str">
        <f>'Fun Patches'!C29</f>
        <v>&lt;LIST PATCH HERE&gt;</v>
      </c>
      <c r="F97" s="490"/>
      <c r="G97" s="265" t="str">
        <f>IF('Fun Patches'!O29="A","A"," ")</f>
        <v xml:space="preserve"> </v>
      </c>
      <c r="I97" s="255"/>
      <c r="J97" s="359" t="str">
        <f>'Council Own'!C33</f>
        <v>&lt;List Requirement Here&gt;</v>
      </c>
      <c r="K97" s="265" t="str">
        <f>IF('Council Own'!O33="A","A"," ")</f>
        <v xml:space="preserve"> </v>
      </c>
      <c r="M97" s="255"/>
      <c r="N97" s="359" t="str">
        <f>'Council Own'!C81</f>
        <v>&lt;List Requirement Here&gt;</v>
      </c>
      <c r="O97" s="265" t="str">
        <f>IF('Council Own'!O81="A","A"," ")</f>
        <v xml:space="preserve"> </v>
      </c>
      <c r="Q97" s="255"/>
      <c r="R97" s="359" t="str">
        <f>'Council Own'!C129</f>
        <v>&lt;List Requirement Here&gt;</v>
      </c>
      <c r="S97" s="265" t="str">
        <f>IF('Council Own'!O129="A","A"," ")</f>
        <v xml:space="preserve"> </v>
      </c>
      <c r="U97" s="253"/>
      <c r="V97" s="253"/>
    </row>
    <row r="98" spans="1:23" x14ac:dyDescent="0.2">
      <c r="A98" s="502" t="s">
        <v>78</v>
      </c>
      <c r="B98" s="502"/>
      <c r="C98" s="502"/>
      <c r="E98" s="489" t="str">
        <f>'Fun Patches'!C30</f>
        <v>&lt;LIST PATCH HERE&gt;</v>
      </c>
      <c r="F98" s="490"/>
      <c r="G98" s="265" t="str">
        <f>IF('Fun Patches'!O30="A","A"," ")</f>
        <v xml:space="preserve"> </v>
      </c>
      <c r="I98" s="255"/>
      <c r="J98" s="359" t="str">
        <f>'Council Own'!C34</f>
        <v>&lt;List Requirement Here&gt;</v>
      </c>
      <c r="K98" s="265" t="str">
        <f>IF('Council Own'!O34="A","A"," ")</f>
        <v xml:space="preserve"> </v>
      </c>
      <c r="M98" s="255"/>
      <c r="N98" s="359" t="str">
        <f>'Council Own'!C82</f>
        <v>&lt;List Requirement Here&gt;</v>
      </c>
      <c r="O98" s="265" t="str">
        <f>IF('Council Own'!O82="A","A"," ")</f>
        <v xml:space="preserve"> </v>
      </c>
      <c r="Q98" s="255"/>
      <c r="R98" s="359" t="str">
        <f>'Council Own'!C130</f>
        <v>&lt;List Requirement Here&gt;</v>
      </c>
      <c r="S98" s="265" t="str">
        <f>IF('Council Own'!O130="A","A"," ")</f>
        <v xml:space="preserve"> </v>
      </c>
      <c r="U98" s="253"/>
      <c r="V98" s="253"/>
    </row>
    <row r="99" spans="1:23" ht="14.25" customHeight="1" x14ac:dyDescent="0.2">
      <c r="A99" s="499" t="s">
        <v>75</v>
      </c>
      <c r="B99" s="500"/>
      <c r="C99" s="501"/>
      <c r="E99" s="489" t="str">
        <f>'Fun Patches'!C31</f>
        <v>&lt;LIST PATCH HERE&gt;</v>
      </c>
      <c r="F99" s="490"/>
      <c r="G99" s="265" t="str">
        <f>IF('Fun Patches'!O31="A","A"," ")</f>
        <v xml:space="preserve"> </v>
      </c>
      <c r="I99" s="255">
        <v>2</v>
      </c>
      <c r="J99" s="359" t="str">
        <f>'Council Own'!C35</f>
        <v>&lt;List Requirement Here&gt;</v>
      </c>
      <c r="K99" s="265" t="str">
        <f>IF('Council Own'!O35="A","A"," ")</f>
        <v xml:space="preserve"> </v>
      </c>
      <c r="M99" s="255">
        <v>2</v>
      </c>
      <c r="N99" s="359" t="str">
        <f>'Council Own'!C83</f>
        <v>&lt;List Requirement Here&gt;</v>
      </c>
      <c r="O99" s="265" t="str">
        <f>IF('Council Own'!O83="A","A"," ")</f>
        <v xml:space="preserve"> </v>
      </c>
      <c r="Q99" s="255">
        <v>2</v>
      </c>
      <c r="R99" s="359" t="str">
        <f>'Council Own'!C131</f>
        <v>&lt;List Requirement Here&gt;</v>
      </c>
      <c r="S99" s="265" t="str">
        <f>IF('Council Own'!O131="A","A"," ")</f>
        <v xml:space="preserve"> </v>
      </c>
      <c r="U99" s="253"/>
      <c r="V99" s="253"/>
    </row>
    <row r="100" spans="1:23" x14ac:dyDescent="0.2">
      <c r="A100" s="499" t="s">
        <v>76</v>
      </c>
      <c r="B100" s="500"/>
      <c r="C100" s="501"/>
      <c r="E100" s="489" t="str">
        <f>'Fun Patches'!C32</f>
        <v>&lt;LIST PATCH HERE&gt;</v>
      </c>
      <c r="F100" s="490"/>
      <c r="G100" s="265" t="str">
        <f>IF('Fun Patches'!O32="A","A"," ")</f>
        <v xml:space="preserve"> </v>
      </c>
      <c r="I100" s="255"/>
      <c r="J100" s="359" t="str">
        <f>'Council Own'!C36</f>
        <v>&lt;List Requirement Here&gt;</v>
      </c>
      <c r="K100" s="265" t="str">
        <f>IF('Council Own'!O36="A","A"," ")</f>
        <v xml:space="preserve"> </v>
      </c>
      <c r="M100" s="255"/>
      <c r="N100" s="359" t="str">
        <f>'Council Own'!C84</f>
        <v>&lt;List Requirement Here&gt;</v>
      </c>
      <c r="O100" s="265" t="str">
        <f>IF('Council Own'!O84="A","A"," ")</f>
        <v xml:space="preserve"> </v>
      </c>
      <c r="Q100" s="255"/>
      <c r="R100" s="359" t="str">
        <f>'Council Own'!C132</f>
        <v>&lt;List Requirement Here&gt;</v>
      </c>
      <c r="S100" s="265" t="str">
        <f>IF('Council Own'!O132="A","A"," ")</f>
        <v xml:space="preserve"> </v>
      </c>
      <c r="U100" s="352"/>
      <c r="V100" s="353"/>
      <c r="W100" s="356"/>
    </row>
    <row r="101" spans="1:23" x14ac:dyDescent="0.2">
      <c r="A101" s="486" t="s">
        <v>77</v>
      </c>
      <c r="B101" s="487"/>
      <c r="C101" s="488"/>
      <c r="E101" s="489" t="str">
        <f>'Fun Patches'!C33</f>
        <v>&lt;LIST PATCH HERE&gt;</v>
      </c>
      <c r="F101" s="490"/>
      <c r="G101" s="265" t="str">
        <f>IF('Fun Patches'!O33="A","A"," ")</f>
        <v xml:space="preserve"> </v>
      </c>
      <c r="I101" s="255"/>
      <c r="J101" s="359" t="str">
        <f>'Council Own'!C37</f>
        <v>&lt;List Requirement Here&gt;</v>
      </c>
      <c r="K101" s="265" t="str">
        <f>IF('Council Own'!O37="A","A"," ")</f>
        <v xml:space="preserve"> </v>
      </c>
      <c r="M101" s="255"/>
      <c r="N101" s="359" t="str">
        <f>'Council Own'!C85</f>
        <v>&lt;List Requirement Here&gt;</v>
      </c>
      <c r="O101" s="265" t="str">
        <f>IF('Council Own'!O85="A","A"," ")</f>
        <v xml:space="preserve"> </v>
      </c>
      <c r="Q101" s="255"/>
      <c r="R101" s="359" t="str">
        <f>'Council Own'!C133</f>
        <v>&lt;List Requirement Here&gt;</v>
      </c>
      <c r="S101" s="265" t="str">
        <f>IF('Council Own'!O133="A","A"," ")</f>
        <v xml:space="preserve"> </v>
      </c>
      <c r="U101" s="253"/>
      <c r="V101" s="253"/>
    </row>
    <row r="102" spans="1:23" x14ac:dyDescent="0.2">
      <c r="E102" s="489" t="str">
        <f>'Fun Patches'!C34</f>
        <v>&lt;LIST PATCH HERE&gt;</v>
      </c>
      <c r="F102" s="490"/>
      <c r="G102" s="265" t="str">
        <f>IF('Fun Patches'!O34="A","A"," ")</f>
        <v xml:space="preserve"> </v>
      </c>
      <c r="I102" s="255"/>
      <c r="J102" s="359" t="str">
        <f>'Council Own'!C38</f>
        <v>&lt;List Requirement Here&gt;</v>
      </c>
      <c r="K102" s="265" t="str">
        <f>IF('Council Own'!O38="A","A"," ")</f>
        <v xml:space="preserve"> </v>
      </c>
      <c r="M102" s="255"/>
      <c r="N102" s="359" t="str">
        <f>'Council Own'!C86</f>
        <v>&lt;List Requirement Here&gt;</v>
      </c>
      <c r="O102" s="265" t="str">
        <f>IF('Council Own'!O86="A","A"," ")</f>
        <v xml:space="preserve"> </v>
      </c>
      <c r="Q102" s="255"/>
      <c r="R102" s="359" t="str">
        <f>'Council Own'!C134</f>
        <v>&lt;List Requirement Here&gt;</v>
      </c>
      <c r="S102" s="265" t="str">
        <f>IF('Council Own'!O134="A","A"," ")</f>
        <v xml:space="preserve"> </v>
      </c>
      <c r="U102" s="253"/>
      <c r="V102" s="253"/>
    </row>
    <row r="103" spans="1:23" x14ac:dyDescent="0.2">
      <c r="E103" s="489" t="str">
        <f>'Fun Patches'!C35</f>
        <v>&lt;LIST PATCH HERE&gt;</v>
      </c>
      <c r="F103" s="490"/>
      <c r="G103" s="265" t="str">
        <f>IF('Fun Patches'!O35="A","A"," ")</f>
        <v xml:space="preserve"> </v>
      </c>
      <c r="I103" s="255">
        <v>3</v>
      </c>
      <c r="J103" s="359" t="str">
        <f>'Council Own'!C39</f>
        <v>&lt;List Requirement Here&gt;</v>
      </c>
      <c r="K103" s="265" t="str">
        <f>IF('Council Own'!O39="A","A"," ")</f>
        <v xml:space="preserve"> </v>
      </c>
      <c r="M103" s="255">
        <v>3</v>
      </c>
      <c r="N103" s="359" t="str">
        <f>'Council Own'!C87</f>
        <v>&lt;List Requirement Here&gt;</v>
      </c>
      <c r="O103" s="265" t="str">
        <f>IF('Council Own'!O87="A","A"," ")</f>
        <v xml:space="preserve"> </v>
      </c>
      <c r="Q103" s="255">
        <v>3</v>
      </c>
      <c r="R103" s="359" t="str">
        <f>'Council Own'!C135</f>
        <v>&lt;List Requirement Here&gt;</v>
      </c>
      <c r="S103" s="265" t="str">
        <f>IF('Council Own'!O135="A","A"," ")</f>
        <v xml:space="preserve"> </v>
      </c>
      <c r="U103" s="253"/>
      <c r="V103" s="253"/>
    </row>
    <row r="104" spans="1:23" x14ac:dyDescent="0.2">
      <c r="E104" s="489" t="str">
        <f>'Fun Patches'!C36</f>
        <v>&lt;LIST PATCH HERE&gt;</v>
      </c>
      <c r="F104" s="490"/>
      <c r="G104" s="265" t="str">
        <f>IF('Fun Patches'!O36="A","A"," ")</f>
        <v xml:space="preserve"> </v>
      </c>
      <c r="I104" s="255"/>
      <c r="J104" s="359" t="str">
        <f>'Council Own'!C40</f>
        <v>&lt;List Requirement Here&gt;</v>
      </c>
      <c r="K104" s="265" t="str">
        <f>IF('Council Own'!O40="A","A"," ")</f>
        <v xml:space="preserve"> </v>
      </c>
      <c r="M104" s="255"/>
      <c r="N104" s="359" t="str">
        <f>'Council Own'!C88</f>
        <v>&lt;List Requirement Here&gt;</v>
      </c>
      <c r="O104" s="265" t="str">
        <f>IF('Council Own'!O88="A","A"," ")</f>
        <v xml:space="preserve"> </v>
      </c>
      <c r="Q104" s="255"/>
      <c r="R104" s="359" t="str">
        <f>'Council Own'!C136</f>
        <v>&lt;List Requirement Here&gt;</v>
      </c>
      <c r="S104" s="265" t="str">
        <f>IF('Council Own'!O136="A","A"," ")</f>
        <v xml:space="preserve"> </v>
      </c>
      <c r="U104" s="253"/>
      <c r="V104" s="253"/>
    </row>
    <row r="105" spans="1:23" x14ac:dyDescent="0.2">
      <c r="E105" s="489" t="str">
        <f>'Fun Patches'!C37</f>
        <v>&lt;LIST PATCH HERE&gt;</v>
      </c>
      <c r="F105" s="490"/>
      <c r="G105" s="265" t="str">
        <f>IF('Fun Patches'!O37="A","A"," ")</f>
        <v xml:space="preserve"> </v>
      </c>
      <c r="I105" s="255"/>
      <c r="J105" s="359" t="str">
        <f>'Council Own'!C41</f>
        <v>&lt;List Requirement Here&gt;</v>
      </c>
      <c r="K105" s="265" t="str">
        <f>IF('Council Own'!O41="A","A"," ")</f>
        <v xml:space="preserve"> </v>
      </c>
      <c r="M105" s="255"/>
      <c r="N105" s="359" t="str">
        <f>'Council Own'!C89</f>
        <v>&lt;List Requirement Here&gt;</v>
      </c>
      <c r="O105" s="265" t="str">
        <f>IF('Council Own'!O89="A","A"," ")</f>
        <v xml:space="preserve"> </v>
      </c>
      <c r="Q105" s="255"/>
      <c r="R105" s="359" t="str">
        <f>'Council Own'!C137</f>
        <v>&lt;List Requirement Here&gt;</v>
      </c>
      <c r="S105" s="265" t="str">
        <f>IF('Council Own'!O137="A","A"," ")</f>
        <v xml:space="preserve"> </v>
      </c>
      <c r="U105" s="253"/>
      <c r="V105" s="253"/>
    </row>
    <row r="106" spans="1:23" x14ac:dyDescent="0.2">
      <c r="E106" s="489" t="str">
        <f>'Fun Patches'!C38</f>
        <v>&lt;LIST PATCH HERE&gt;</v>
      </c>
      <c r="F106" s="490"/>
      <c r="G106" s="265" t="str">
        <f>IF('Fun Patches'!O38="A","A"," ")</f>
        <v xml:space="preserve"> </v>
      </c>
      <c r="I106" s="255"/>
      <c r="J106" s="359" t="str">
        <f>'Council Own'!C42</f>
        <v>&lt;List Requirement Here&gt;</v>
      </c>
      <c r="K106" s="265" t="str">
        <f>IF('Council Own'!O42="A","A"," ")</f>
        <v xml:space="preserve"> </v>
      </c>
      <c r="M106" s="255"/>
      <c r="N106" s="359" t="str">
        <f>'Council Own'!C90</f>
        <v>&lt;List Requirement Here&gt;</v>
      </c>
      <c r="O106" s="265" t="str">
        <f>IF('Council Own'!O90="A","A"," ")</f>
        <v xml:space="preserve"> </v>
      </c>
      <c r="Q106" s="255"/>
      <c r="R106" s="359" t="str">
        <f>'Council Own'!C138</f>
        <v>&lt;List Requirement Here&gt;</v>
      </c>
      <c r="S106" s="265" t="str">
        <f>IF('Council Own'!O138="A","A"," ")</f>
        <v xml:space="preserve"> </v>
      </c>
      <c r="U106" s="253"/>
      <c r="V106" s="253"/>
    </row>
    <row r="107" spans="1:23" x14ac:dyDescent="0.2">
      <c r="E107" s="292"/>
      <c r="F107" s="271"/>
      <c r="G107" s="356"/>
      <c r="I107" s="255">
        <v>4</v>
      </c>
      <c r="J107" s="359" t="str">
        <f>'Council Own'!C43</f>
        <v>&lt;List Requirement Here&gt;</v>
      </c>
      <c r="K107" s="265" t="str">
        <f>IF('Council Own'!O43="A","A"," ")</f>
        <v xml:space="preserve"> </v>
      </c>
      <c r="M107" s="255">
        <v>4</v>
      </c>
      <c r="N107" s="359" t="str">
        <f>'Council Own'!C91</f>
        <v>&lt;List Requirement Here&gt;</v>
      </c>
      <c r="O107" s="265" t="str">
        <f>IF('Council Own'!O91="A","A"," ")</f>
        <v xml:space="preserve"> </v>
      </c>
      <c r="Q107" s="255">
        <v>4</v>
      </c>
      <c r="R107" s="359" t="str">
        <f>'Council Own'!C139</f>
        <v>&lt;List Requirement Here&gt;</v>
      </c>
      <c r="S107" s="265" t="str">
        <f>IF('Council Own'!O139="A","A"," ")</f>
        <v xml:space="preserve"> </v>
      </c>
      <c r="U107" s="253"/>
      <c r="V107" s="253"/>
    </row>
    <row r="108" spans="1:23" x14ac:dyDescent="0.2">
      <c r="I108" s="255"/>
      <c r="J108" s="359" t="str">
        <f>'Council Own'!C44</f>
        <v>&lt;List Requirement Here&gt;</v>
      </c>
      <c r="K108" s="265" t="str">
        <f>IF('Council Own'!O44="A","A"," ")</f>
        <v xml:space="preserve"> </v>
      </c>
      <c r="M108" s="255"/>
      <c r="N108" s="359" t="str">
        <f>'Council Own'!C92</f>
        <v>&lt;List Requirement Here&gt;</v>
      </c>
      <c r="O108" s="265" t="str">
        <f>IF('Council Own'!O92="A","A"," ")</f>
        <v xml:space="preserve"> </v>
      </c>
      <c r="Q108" s="255"/>
      <c r="R108" s="359" t="str">
        <f>'Council Own'!C140</f>
        <v>&lt;List Requirement Here&gt;</v>
      </c>
      <c r="S108" s="265" t="str">
        <f>IF('Council Own'!O140="A","A"," ")</f>
        <v xml:space="preserve"> </v>
      </c>
      <c r="U108" s="253"/>
      <c r="V108" s="253"/>
    </row>
    <row r="109" spans="1:23" x14ac:dyDescent="0.2">
      <c r="I109" s="255"/>
      <c r="J109" s="359" t="str">
        <f>'Council Own'!C45</f>
        <v>&lt;List Requirement Here&gt;</v>
      </c>
      <c r="K109" s="265" t="str">
        <f>IF('Council Own'!O45="A","A"," ")</f>
        <v xml:space="preserve"> </v>
      </c>
      <c r="M109" s="255"/>
      <c r="N109" s="359" t="str">
        <f>'Council Own'!C93</f>
        <v>&lt;List Requirement Here&gt;</v>
      </c>
      <c r="O109" s="265" t="str">
        <f>IF('Council Own'!O93="A","A"," ")</f>
        <v xml:space="preserve"> </v>
      </c>
      <c r="Q109" s="255"/>
      <c r="R109" s="359" t="str">
        <f>'Council Own'!C141</f>
        <v>&lt;List Requirement Here&gt;</v>
      </c>
      <c r="S109" s="265" t="str">
        <f>IF('Council Own'!O141="A","A"," ")</f>
        <v xml:space="preserve"> </v>
      </c>
      <c r="U109" s="253"/>
      <c r="V109" s="253"/>
    </row>
    <row r="110" spans="1:23" x14ac:dyDescent="0.2">
      <c r="I110" s="255"/>
      <c r="J110" s="359" t="str">
        <f>'Council Own'!C46</f>
        <v>&lt;List Requirement Here&gt;</v>
      </c>
      <c r="K110" s="265" t="str">
        <f>IF('Council Own'!O46="A","A"," ")</f>
        <v xml:space="preserve"> </v>
      </c>
      <c r="M110" s="255"/>
      <c r="N110" s="359" t="str">
        <f>'Council Own'!C94</f>
        <v>&lt;List Requirement Here&gt;</v>
      </c>
      <c r="O110" s="265" t="str">
        <f>IF('Council Own'!O94="A","A"," ")</f>
        <v xml:space="preserve"> </v>
      </c>
      <c r="Q110" s="255"/>
      <c r="R110" s="359" t="str">
        <f>'Council Own'!C142</f>
        <v>&lt;List Requirement Here&gt;</v>
      </c>
      <c r="S110" s="265" t="str">
        <f>IF('Council Own'!O142="A","A"," ")</f>
        <v xml:space="preserve"> </v>
      </c>
      <c r="U110" s="253"/>
      <c r="V110" s="253"/>
    </row>
    <row r="111" spans="1:23" x14ac:dyDescent="0.2">
      <c r="I111" s="255">
        <v>5</v>
      </c>
      <c r="J111" s="359" t="str">
        <f>'Council Own'!C47</f>
        <v>&lt;List Requirement Here&gt;</v>
      </c>
      <c r="K111" s="265" t="str">
        <f>IF('Council Own'!O47="A","A"," ")</f>
        <v xml:space="preserve"> </v>
      </c>
      <c r="M111" s="255">
        <v>5</v>
      </c>
      <c r="N111" s="359" t="str">
        <f>'Council Own'!C95</f>
        <v>&lt;List Requirement Here&gt;</v>
      </c>
      <c r="O111" s="265" t="str">
        <f>IF('Council Own'!O95="A","A"," ")</f>
        <v xml:space="preserve"> </v>
      </c>
      <c r="Q111" s="255">
        <v>5</v>
      </c>
      <c r="R111" s="359" t="str">
        <f>'Council Own'!C143</f>
        <v>&lt;List Requirement Here&gt;</v>
      </c>
      <c r="S111" s="265" t="str">
        <f>IF('Council Own'!O143="A","A"," ")</f>
        <v xml:space="preserve"> </v>
      </c>
      <c r="U111" s="353"/>
      <c r="V111" s="353"/>
      <c r="W111" s="356"/>
    </row>
    <row r="112" spans="1:23" x14ac:dyDescent="0.2">
      <c r="I112" s="255"/>
      <c r="J112" s="359" t="str">
        <f>'Council Own'!C48</f>
        <v>&lt;List Requirement Here&gt;</v>
      </c>
      <c r="K112" s="265" t="str">
        <f>IF('Council Own'!O48="A","A"," ")</f>
        <v xml:space="preserve"> </v>
      </c>
      <c r="M112" s="255"/>
      <c r="N112" s="359" t="str">
        <f>'Council Own'!C96</f>
        <v>&lt;List Requirement Here&gt;</v>
      </c>
      <c r="O112" s="265" t="str">
        <f>IF('Council Own'!O96="A","A"," ")</f>
        <v xml:space="preserve"> </v>
      </c>
      <c r="Q112" s="255"/>
      <c r="R112" s="359" t="str">
        <f>'Council Own'!C144</f>
        <v>&lt;List Requirement Here&gt;</v>
      </c>
      <c r="S112" s="265" t="str">
        <f>IF('Council Own'!O144="A","A"," ")</f>
        <v xml:space="preserve"> </v>
      </c>
      <c r="U112" s="253"/>
      <c r="V112" s="253"/>
    </row>
    <row r="113" spans="9:22" x14ac:dyDescent="0.2">
      <c r="I113" s="255"/>
      <c r="J113" s="359" t="str">
        <f>'Council Own'!C49</f>
        <v>&lt;List Requirement Here&gt;</v>
      </c>
      <c r="K113" s="265" t="str">
        <f>IF('Council Own'!O49="A","A"," ")</f>
        <v xml:space="preserve"> </v>
      </c>
      <c r="M113" s="255"/>
      <c r="N113" s="359" t="str">
        <f>'Council Own'!C97</f>
        <v>&lt;List Requirement Here&gt;</v>
      </c>
      <c r="O113" s="265" t="str">
        <f>IF('Council Own'!O97="A","A"," ")</f>
        <v xml:space="preserve"> </v>
      </c>
      <c r="Q113" s="255"/>
      <c r="R113" s="359" t="str">
        <f>'Council Own'!C145</f>
        <v>&lt;List Requirement Here&gt;</v>
      </c>
      <c r="S113" s="265" t="str">
        <f>IF('Council Own'!O145="A","A"," ")</f>
        <v xml:space="preserve"> </v>
      </c>
      <c r="U113" s="253"/>
      <c r="V113" s="253"/>
    </row>
    <row r="114" spans="9:22" x14ac:dyDescent="0.2">
      <c r="I114" s="255"/>
      <c r="J114" s="359" t="str">
        <f>'Council Own'!C50</f>
        <v>&lt;List Requirement Here&gt;</v>
      </c>
      <c r="K114" s="265" t="str">
        <f>IF('Council Own'!O50="A","A"," ")</f>
        <v xml:space="preserve"> </v>
      </c>
      <c r="M114" s="255"/>
      <c r="N114" s="359" t="str">
        <f>'Council Own'!C98</f>
        <v>&lt;List Requirement Here&gt;</v>
      </c>
      <c r="O114" s="265" t="str">
        <f>IF('Council Own'!O98="A","A"," ")</f>
        <v xml:space="preserve"> </v>
      </c>
      <c r="Q114" s="255"/>
      <c r="R114" s="359" t="str">
        <f>'Council Own'!C146</f>
        <v>&lt;List Requirement Here&gt;</v>
      </c>
      <c r="S114" s="265" t="str">
        <f>IF('Council Own'!O146="A","A"," ")</f>
        <v xml:space="preserve"> </v>
      </c>
      <c r="U114" s="253"/>
      <c r="V114" s="253"/>
    </row>
    <row r="115" spans="9:22" x14ac:dyDescent="0.2">
      <c r="I115" s="292"/>
      <c r="J115" s="271"/>
      <c r="K115" s="356"/>
      <c r="U115" s="253"/>
      <c r="V115" s="253"/>
    </row>
    <row r="116" spans="9:22" x14ac:dyDescent="0.2">
      <c r="I116" s="292"/>
      <c r="J116" s="271"/>
      <c r="K116" s="356"/>
      <c r="U116" s="253"/>
      <c r="V116" s="253"/>
    </row>
    <row r="117" spans="9:22" x14ac:dyDescent="0.2">
      <c r="I117" s="292"/>
      <c r="J117" s="271"/>
      <c r="K117" s="356"/>
    </row>
    <row r="118" spans="9:22" x14ac:dyDescent="0.2">
      <c r="I118" s="292"/>
      <c r="J118" s="271"/>
      <c r="K118" s="356"/>
    </row>
    <row r="119" spans="9:22" x14ac:dyDescent="0.2">
      <c r="I119" s="292"/>
      <c r="J119" s="271"/>
      <c r="K119" s="356"/>
    </row>
    <row r="120" spans="9:22" x14ac:dyDescent="0.2">
      <c r="I120" s="292"/>
      <c r="J120" s="271"/>
      <c r="K120" s="356"/>
    </row>
    <row r="121" spans="9:22" x14ac:dyDescent="0.2">
      <c r="J121" s="262"/>
      <c r="K121" s="262"/>
    </row>
  </sheetData>
  <sheetProtection password="9A15" sheet="1" objects="1" scenarios="1"/>
  <mergeCells count="113">
    <mergeCell ref="A3:B3"/>
    <mergeCell ref="Q3:R3"/>
    <mergeCell ref="A4:C4"/>
    <mergeCell ref="Q4:R4"/>
    <mergeCell ref="A5:B5"/>
    <mergeCell ref="Q5:R5"/>
    <mergeCell ref="A1:C1"/>
    <mergeCell ref="E1:G1"/>
    <mergeCell ref="I1:K1"/>
    <mergeCell ref="M1:O1"/>
    <mergeCell ref="Q1:S1"/>
    <mergeCell ref="E2:G2"/>
    <mergeCell ref="Q2:R2"/>
    <mergeCell ref="A9:B9"/>
    <mergeCell ref="Q9:R9"/>
    <mergeCell ref="A10:B10"/>
    <mergeCell ref="Q10:R10"/>
    <mergeCell ref="A11:B11"/>
    <mergeCell ref="Q11:R11"/>
    <mergeCell ref="A6:B6"/>
    <mergeCell ref="Q6:R6"/>
    <mergeCell ref="A7:B7"/>
    <mergeCell ref="Q7:R7"/>
    <mergeCell ref="A8:B8"/>
    <mergeCell ref="Q8:R8"/>
    <mergeCell ref="A15:B15"/>
    <mergeCell ref="Q15:R15"/>
    <mergeCell ref="A16:B16"/>
    <mergeCell ref="Q16:R16"/>
    <mergeCell ref="A17:B17"/>
    <mergeCell ref="Q17:R17"/>
    <mergeCell ref="A12:B12"/>
    <mergeCell ref="Q12:R12"/>
    <mergeCell ref="A13:C13"/>
    <mergeCell ref="Q13:R13"/>
    <mergeCell ref="A14:B14"/>
    <mergeCell ref="Q14:R14"/>
    <mergeCell ref="A21:C21"/>
    <mergeCell ref="Q21:R21"/>
    <mergeCell ref="A22:B22"/>
    <mergeCell ref="A23:B23"/>
    <mergeCell ref="E23:G23"/>
    <mergeCell ref="A24:C24"/>
    <mergeCell ref="A18:B18"/>
    <mergeCell ref="Q18:R18"/>
    <mergeCell ref="A19:B19"/>
    <mergeCell ref="Q19:R19"/>
    <mergeCell ref="A20:B20"/>
    <mergeCell ref="Q20:R20"/>
    <mergeCell ref="B34:C34"/>
    <mergeCell ref="Q34:R34"/>
    <mergeCell ref="B35:C35"/>
    <mergeCell ref="B42:C42"/>
    <mergeCell ref="Q42:R42"/>
    <mergeCell ref="B43:C43"/>
    <mergeCell ref="A25:B25"/>
    <mergeCell ref="A26:B26"/>
    <mergeCell ref="A28:C28"/>
    <mergeCell ref="Q28:R28"/>
    <mergeCell ref="B29:C29"/>
    <mergeCell ref="B30:C30"/>
    <mergeCell ref="A73:B73"/>
    <mergeCell ref="E73:F73"/>
    <mergeCell ref="A74:B74"/>
    <mergeCell ref="E74:F74"/>
    <mergeCell ref="A75:B75"/>
    <mergeCell ref="E75:F75"/>
    <mergeCell ref="E45:G45"/>
    <mergeCell ref="A49:C49"/>
    <mergeCell ref="Q55:S55"/>
    <mergeCell ref="A72:C72"/>
    <mergeCell ref="E72:G72"/>
    <mergeCell ref="I72:K72"/>
    <mergeCell ref="M72:O72"/>
    <mergeCell ref="Q72:S72"/>
    <mergeCell ref="E79:F79"/>
    <mergeCell ref="E80:F80"/>
    <mergeCell ref="E81:F81"/>
    <mergeCell ref="E82:F82"/>
    <mergeCell ref="E83:F83"/>
    <mergeCell ref="E84:F84"/>
    <mergeCell ref="A76:B76"/>
    <mergeCell ref="E76:F76"/>
    <mergeCell ref="A77:B77"/>
    <mergeCell ref="E77:F77"/>
    <mergeCell ref="A78:B78"/>
    <mergeCell ref="E78:F78"/>
    <mergeCell ref="E91:F91"/>
    <mergeCell ref="E92:F92"/>
    <mergeCell ref="E93:F93"/>
    <mergeCell ref="E94:F94"/>
    <mergeCell ref="E95:F95"/>
    <mergeCell ref="E96:F96"/>
    <mergeCell ref="E85:F85"/>
    <mergeCell ref="E86:F86"/>
    <mergeCell ref="E87:F87"/>
    <mergeCell ref="E88:F88"/>
    <mergeCell ref="E89:F89"/>
    <mergeCell ref="E90:F90"/>
    <mergeCell ref="E106:F106"/>
    <mergeCell ref="A101:C101"/>
    <mergeCell ref="E101:F101"/>
    <mergeCell ref="E102:F102"/>
    <mergeCell ref="E103:F103"/>
    <mergeCell ref="E104:F104"/>
    <mergeCell ref="E105:F105"/>
    <mergeCell ref="E97:F97"/>
    <mergeCell ref="A98:C98"/>
    <mergeCell ref="E98:F98"/>
    <mergeCell ref="A99:C99"/>
    <mergeCell ref="E99:F99"/>
    <mergeCell ref="A100:C100"/>
    <mergeCell ref="E100:F100"/>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21"/>
  <sheetViews>
    <sheetView topLeftCell="A17" workbookViewId="0">
      <selection activeCell="O38" sqref="O38"/>
    </sheetView>
  </sheetViews>
  <sheetFormatPr defaultRowHeight="12.75" x14ac:dyDescent="0.2"/>
  <cols>
    <col min="1" max="1" width="2.7109375" style="249" customWidth="1"/>
    <col min="2" max="2" width="30.7109375" style="249" customWidth="1"/>
    <col min="3" max="4" width="2.5703125" style="249" customWidth="1"/>
    <col min="5" max="5" width="2.7109375" style="249" bestFit="1" customWidth="1"/>
    <col min="6" max="6" width="30.28515625" style="249" customWidth="1"/>
    <col min="7" max="7" width="3" style="249" customWidth="1"/>
    <col min="8" max="8" width="3.140625" style="249" customWidth="1"/>
    <col min="9" max="9" width="2" style="249" customWidth="1"/>
    <col min="10" max="10" width="30.28515625" style="249" customWidth="1"/>
    <col min="11" max="11" width="3" style="249" customWidth="1"/>
    <col min="12" max="12" width="3.140625" style="249" customWidth="1"/>
    <col min="13" max="13" width="2" style="249" customWidth="1"/>
    <col min="14" max="14" width="30.28515625" style="249" customWidth="1"/>
    <col min="15" max="16" width="3" style="249" customWidth="1"/>
    <col min="17" max="17" width="2.7109375" style="249" customWidth="1"/>
    <col min="18" max="18" width="30.5703125" style="249" customWidth="1"/>
    <col min="19" max="19" width="2.7109375" style="249" customWidth="1"/>
    <col min="20" max="16384" width="9.140625" style="249"/>
  </cols>
  <sheetData>
    <row r="1" spans="1:21" ht="23.25" x14ac:dyDescent="0.35">
      <c r="A1" s="530" t="str">
        <f ca="1">MID(CELL("filename",A1),FIND(IF(ISERROR(FIND("]",CELL("filename",A1))),"$","]"),CELL("filename",A1))+1,256)</f>
        <v>ambassador 13</v>
      </c>
      <c r="B1" s="530"/>
      <c r="C1" s="530"/>
      <c r="D1" s="273"/>
      <c r="E1" s="524" t="s">
        <v>16</v>
      </c>
      <c r="F1" s="524"/>
      <c r="G1" s="524"/>
      <c r="I1" s="524" t="s">
        <v>16</v>
      </c>
      <c r="J1" s="524"/>
      <c r="K1" s="524"/>
      <c r="M1" s="524" t="s">
        <v>16</v>
      </c>
      <c r="N1" s="524"/>
      <c r="O1" s="524"/>
      <c r="Q1" s="524" t="s">
        <v>141</v>
      </c>
      <c r="R1" s="524"/>
      <c r="S1" s="524"/>
      <c r="T1" s="247"/>
      <c r="U1" s="247"/>
    </row>
    <row r="2" spans="1:21" s="253" customFormat="1" ht="13.5" thickBot="1" x14ac:dyDescent="0.25">
      <c r="A2" s="250"/>
      <c r="B2" s="251"/>
      <c r="C2" s="252" t="s">
        <v>17</v>
      </c>
      <c r="D2" s="251"/>
      <c r="E2" s="510" t="str">
        <f>Badges!B6</f>
        <v>Photography</v>
      </c>
      <c r="F2" s="510"/>
      <c r="G2" s="510"/>
      <c r="H2" s="249"/>
      <c r="I2" s="255">
        <v>3</v>
      </c>
      <c r="J2" s="256" t="str">
        <f>Badges!C61</f>
        <v>Dig into national or state public policy</v>
      </c>
      <c r="K2" s="257"/>
      <c r="L2" s="249"/>
      <c r="M2" s="255">
        <v>3</v>
      </c>
      <c r="N2" s="256" t="str">
        <f>Badges!C130</f>
        <v>Share sisterhood around the world</v>
      </c>
      <c r="O2" s="257"/>
      <c r="P2" s="249"/>
      <c r="Q2" s="511" t="str">
        <f>'Age-Level'!B5</f>
        <v>Gold Torch Award</v>
      </c>
      <c r="R2" s="512"/>
      <c r="S2" s="259" t="str">
        <f>IF('Age-Level'!P8="C","C",IF('Age-Level'!P8="P","P",""))</f>
        <v/>
      </c>
      <c r="T2" s="247"/>
      <c r="U2" s="247"/>
    </row>
    <row r="3" spans="1:21" x14ac:dyDescent="0.2">
      <c r="A3" s="528" t="s">
        <v>138</v>
      </c>
      <c r="B3" s="529"/>
      <c r="C3" s="254">
        <f>INT(COUNTIF(C5:C12,"C"))+INT(COUNTIF(C14:C26,"C"))</f>
        <v>0</v>
      </c>
      <c r="E3" s="255">
        <v>1</v>
      </c>
      <c r="F3" s="256" t="str">
        <f>Badges!C7</f>
        <v>Expore the power of photography</v>
      </c>
      <c r="G3" s="257"/>
      <c r="I3" s="255"/>
      <c r="J3" s="256" t="str">
        <f>Badges!C62</f>
        <v>Track your issue</v>
      </c>
      <c r="K3" s="258" t="str">
        <f>IF(Badges!P62="A","A"," ")</f>
        <v xml:space="preserve"> </v>
      </c>
      <c r="M3" s="255"/>
      <c r="N3" s="256" t="str">
        <f>Badges!C131</f>
        <v>Explore an issue affecting girls and</v>
      </c>
      <c r="O3" s="258" t="str">
        <f>IF(Badges!P131="A","A"," ")</f>
        <v xml:space="preserve"> </v>
      </c>
      <c r="Q3" s="489" t="str">
        <f>'Age-Level'!B9</f>
        <v>Ambassador Community Service bar</v>
      </c>
      <c r="R3" s="490"/>
      <c r="S3" s="259" t="str">
        <f>IF('Age-Level'!P9="C","C",IF('Age-Level'!P9="P","P",""))</f>
        <v/>
      </c>
      <c r="T3" s="247"/>
      <c r="U3" s="247"/>
    </row>
    <row r="4" spans="1:21" x14ac:dyDescent="0.2">
      <c r="A4" s="518" t="str">
        <f>Summary!A3</f>
        <v>Legacy</v>
      </c>
      <c r="B4" s="518"/>
      <c r="C4" s="518"/>
      <c r="E4" s="255"/>
      <c r="F4" s="256" t="str">
        <f>Badges!C8</f>
        <v>Go to a photography exhibit</v>
      </c>
      <c r="G4" s="258" t="str">
        <f>IF(Badges!P8="A","A"," ")</f>
        <v xml:space="preserve"> </v>
      </c>
      <c r="I4" s="255"/>
      <c r="J4" s="256" t="str">
        <f>Badges!C63</f>
        <v>Talk to an interest gorup that promotes</v>
      </c>
      <c r="K4" s="258" t="str">
        <f>IF(Badges!P63="A","A"," ")</f>
        <v xml:space="preserve"> </v>
      </c>
      <c r="M4" s="255"/>
      <c r="N4" s="256" t="str">
        <f>Badges!C132</f>
        <v>Organize an event on women and STEM</v>
      </c>
      <c r="O4" s="258" t="str">
        <f>IF(Badges!P132="A","A"," ")</f>
        <v xml:space="preserve"> </v>
      </c>
      <c r="Q4" s="489" t="str">
        <f>'Age-Level'!B12</f>
        <v>Ambassador Service to Girl Scouting bar</v>
      </c>
      <c r="R4" s="490"/>
      <c r="S4" s="259" t="str">
        <f>IF('Age-Level'!P10="C","C",IF('Age-Level'!P10="P","P",""))</f>
        <v/>
      </c>
      <c r="T4" s="247"/>
      <c r="U4" s="247"/>
    </row>
    <row r="5" spans="1:21" x14ac:dyDescent="0.2">
      <c r="A5" s="519" t="str">
        <f>Summary!A4</f>
        <v>Photography</v>
      </c>
      <c r="B5" s="520"/>
      <c r="C5" s="260" t="str">
        <f>IF(Badges!P28="C","C",IF(Badges!P28="P","P",""))</f>
        <v/>
      </c>
      <c r="E5" s="255"/>
      <c r="F5" s="256" t="str">
        <f>Badges!C9</f>
        <v>Create a photography timeline.</v>
      </c>
      <c r="G5" s="258" t="str">
        <f>IF(Badges!P9="A","A"," ")</f>
        <v xml:space="preserve"> </v>
      </c>
      <c r="I5" s="255"/>
      <c r="J5" s="256" t="str">
        <f>Badges!C64</f>
        <v>Compare three different states' positions</v>
      </c>
      <c r="K5" s="258" t="str">
        <f>IF(Badges!P64="A","A"," ")</f>
        <v xml:space="preserve"> </v>
      </c>
      <c r="M5" s="255"/>
      <c r="N5" s="256" t="str">
        <f>Badges!C133</f>
        <v>Interview a global citizen</v>
      </c>
      <c r="O5" s="258" t="str">
        <f>IF(Badges!P133="A","A"," ")</f>
        <v xml:space="preserve"> </v>
      </c>
      <c r="Q5" s="489" t="str">
        <f>'Age-Level'!B15</f>
        <v>Ambassador Volunteer in Training</v>
      </c>
      <c r="R5" s="490"/>
      <c r="S5" s="259" t="str">
        <f>IF('Age-Level'!P19="C","C",IF('Age-Level'!P19="P","P",""))</f>
        <v/>
      </c>
      <c r="T5" s="247"/>
      <c r="U5" s="247"/>
    </row>
    <row r="6" spans="1:21" x14ac:dyDescent="0.2">
      <c r="A6" s="508" t="str">
        <f>Summary!A5</f>
        <v>Coaching</v>
      </c>
      <c r="B6" s="509"/>
      <c r="C6" s="260" t="str">
        <f>IF(Badges!P51="C","C",IF(Badges!P51="P","P",""))</f>
        <v/>
      </c>
      <c r="E6" s="255"/>
      <c r="F6" s="256" t="str">
        <f>Badges!C10</f>
        <v>Make sticky-note comics</v>
      </c>
      <c r="G6" s="258" t="str">
        <f>IF(Badges!P10="A","A"," ")</f>
        <v xml:space="preserve"> </v>
      </c>
      <c r="I6" s="255">
        <v>4</v>
      </c>
      <c r="J6" s="256" t="str">
        <f>Badges!C65</f>
        <v>Explore local or community policy</v>
      </c>
      <c r="K6" s="257"/>
      <c r="M6" s="255">
        <v>4</v>
      </c>
      <c r="N6" s="256" t="str">
        <f>Badges!C134</f>
        <v>Leave your wolrd better than you found it</v>
      </c>
      <c r="O6" s="257"/>
      <c r="Q6" s="489" t="str">
        <f>'Age-Level'!B20</f>
        <v>Journey Summit Pin</v>
      </c>
      <c r="R6" s="490"/>
      <c r="S6" s="259" t="str">
        <f>IF('Age-Level'!P21="C","C",IF('Age-Level'!P21="P","P",""))</f>
        <v/>
      </c>
      <c r="T6" s="247"/>
      <c r="U6" s="247"/>
    </row>
    <row r="7" spans="1:21" x14ac:dyDescent="0.2">
      <c r="A7" s="508" t="str">
        <f>Summary!A6</f>
        <v>Public Policy</v>
      </c>
      <c r="B7" s="509"/>
      <c r="C7" s="260" t="str">
        <f>IF(Badges!P74="C","C",IF(Badges!P74="P","P",""))</f>
        <v/>
      </c>
      <c r="E7" s="255">
        <v>2</v>
      </c>
      <c r="F7" s="256" t="str">
        <f>Badges!C11</f>
        <v>Focus on composition</v>
      </c>
      <c r="G7" s="257"/>
      <c r="I7" s="255"/>
      <c r="J7" s="256" t="str">
        <f>Badges!C66</f>
        <v>Attend a meeting</v>
      </c>
      <c r="K7" s="258" t="str">
        <f>IF(Badges!P66="A","A"," ")</f>
        <v xml:space="preserve"> </v>
      </c>
      <c r="M7" s="255"/>
      <c r="N7" s="256" t="str">
        <f>Badges!C135</f>
        <v xml:space="preserve">Find ideas to use your leaderhship </v>
      </c>
      <c r="O7" s="258" t="str">
        <f>IF(Badges!P135="A","A"," ")</f>
        <v xml:space="preserve"> </v>
      </c>
      <c r="Q7" s="489" t="str">
        <f>'Age-Level'!C23</f>
        <v>Cookie Rally (Year 1)</v>
      </c>
      <c r="R7" s="490"/>
      <c r="S7" s="265" t="str">
        <f>IF('Age-Level'!P23="A","A"," ")</f>
        <v xml:space="preserve"> </v>
      </c>
    </row>
    <row r="8" spans="1:21" x14ac:dyDescent="0.2">
      <c r="A8" s="508" t="str">
        <f>Summary!A7</f>
        <v>Dinner Party</v>
      </c>
      <c r="B8" s="509"/>
      <c r="C8" s="260" t="str">
        <f>IF(Badges!P97="C","C",IF(Badges!P97="P","P",""))</f>
        <v/>
      </c>
      <c r="E8" s="255"/>
      <c r="F8" s="256" t="str">
        <f>Badges!C12</f>
        <v>Capture a day in the life</v>
      </c>
      <c r="G8" s="258" t="str">
        <f>IF(Badges!P12="A","A"," ")</f>
        <v xml:space="preserve"> </v>
      </c>
      <c r="I8" s="255"/>
      <c r="J8" s="256" t="str">
        <f>Badges!C67</f>
        <v>Compare different local positions</v>
      </c>
      <c r="K8" s="258" t="str">
        <f>IF(Badges!P67="A","A"," ")</f>
        <v xml:space="preserve"> </v>
      </c>
      <c r="M8" s="255"/>
      <c r="N8" s="256" t="str">
        <f>Badges!C136</f>
        <v>Gather ideas to work for a healthy</v>
      </c>
      <c r="O8" s="258" t="str">
        <f>IF(Badges!P136="A","A"," ")</f>
        <v xml:space="preserve"> </v>
      </c>
      <c r="Q8" s="489" t="str">
        <f>'Age-Level'!C24</f>
        <v>Cookie Sales (Year 1)</v>
      </c>
      <c r="R8" s="490"/>
      <c r="S8" s="265" t="str">
        <f>IF('Age-Level'!P24="A","A"," ")</f>
        <v xml:space="preserve"> </v>
      </c>
    </row>
    <row r="9" spans="1:21" x14ac:dyDescent="0.2">
      <c r="A9" s="508" t="str">
        <f>Summary!A8</f>
        <v>Ambassador First Aid</v>
      </c>
      <c r="B9" s="509"/>
      <c r="C9" s="260" t="str">
        <f>IF(Badges!P120="C","C",IF(Badges!P120="P","P",""))</f>
        <v/>
      </c>
      <c r="E9" s="255"/>
      <c r="F9" s="256" t="str">
        <f>Badges!C13</f>
        <v>Photograph weather patterns</v>
      </c>
      <c r="G9" s="258" t="str">
        <f>IF(Badges!P13="A","A"," ")</f>
        <v xml:space="preserve"> </v>
      </c>
      <c r="I9" s="255"/>
      <c r="J9" s="256" t="str">
        <f>Badges!C68</f>
        <v>Visit your local legislator's office</v>
      </c>
      <c r="K9" s="258" t="str">
        <f>IF(Badges!P68="A","A"," ")</f>
        <v xml:space="preserve"> </v>
      </c>
      <c r="M9" s="255"/>
      <c r="N9" s="256" t="str">
        <f>Badges!C137</f>
        <v>Brainstorm idea for social change</v>
      </c>
      <c r="O9" s="258" t="str">
        <f>IF(Badges!P137="A","A"," ")</f>
        <v xml:space="preserve"> </v>
      </c>
      <c r="Q9" s="489" t="str">
        <f>'Age-Level'!C25</f>
        <v>Cookie Pin (Year 1)</v>
      </c>
      <c r="R9" s="490"/>
      <c r="S9" s="265" t="str">
        <f>IF('Age-Level'!P25="A","A"," ")</f>
        <v xml:space="preserve"> </v>
      </c>
    </row>
    <row r="10" spans="1:21" x14ac:dyDescent="0.2">
      <c r="A10" s="508" t="str">
        <f>Summary!A9</f>
        <v>Ambassador Girl Scout Way</v>
      </c>
      <c r="B10" s="509"/>
      <c r="C10" s="261" t="str">
        <f>IF(Badges!P143="C","C",IF(Badges!P143="P","P",""))</f>
        <v/>
      </c>
      <c r="E10" s="255"/>
      <c r="F10" s="256" t="str">
        <f>Badges!C14</f>
        <v>Take 5 photos form a different</v>
      </c>
      <c r="G10" s="258" t="str">
        <f>IF(Badges!P14="A","A"," ")</f>
        <v xml:space="preserve"> </v>
      </c>
      <c r="I10" s="255">
        <v>5</v>
      </c>
      <c r="J10" s="256" t="str">
        <f>Badges!C69</f>
        <v>See public policy creation in action</v>
      </c>
      <c r="K10" s="257"/>
      <c r="M10" s="255">
        <v>5</v>
      </c>
      <c r="N10" s="256" t="str">
        <f>Badges!C138</f>
        <v>Enjoy Girl Scout traditions!</v>
      </c>
      <c r="O10" s="257"/>
      <c r="Q10" s="489" t="str">
        <f>'Age-Level'!C26</f>
        <v>Cookie Rally (Year 2)</v>
      </c>
      <c r="R10" s="490"/>
      <c r="S10" s="265" t="str">
        <f>IF('Age-Level'!P26="A","A"," ")</f>
        <v xml:space="preserve"> </v>
      </c>
    </row>
    <row r="11" spans="1:21" x14ac:dyDescent="0.2">
      <c r="A11" s="527" t="str">
        <f>Summary!A10</f>
        <v>Water</v>
      </c>
      <c r="B11" s="509"/>
      <c r="C11" s="260" t="str">
        <f>IF(Badges!P166="C","C",IF(Badges!P166="P","P",""))</f>
        <v/>
      </c>
      <c r="E11" s="255">
        <v>3</v>
      </c>
      <c r="F11" s="256" t="str">
        <f>Badges!C15</f>
        <v>Focus on light</v>
      </c>
      <c r="G11" s="257"/>
      <c r="I11" s="255"/>
      <c r="J11" s="256" t="str">
        <f>Badges!C70</f>
        <v>Shadow a policy-maker</v>
      </c>
      <c r="K11" s="258" t="str">
        <f>IF(Badges!P70="A","A"," ")</f>
        <v xml:space="preserve"> </v>
      </c>
      <c r="M11" s="255"/>
      <c r="N11" s="256" t="str">
        <f>Badges!C139</f>
        <v>Pass down a tradition</v>
      </c>
      <c r="O11" s="258" t="str">
        <f>IF(Badges!P139="A","A"," ")</f>
        <v xml:space="preserve"> </v>
      </c>
      <c r="Q11" s="489" t="str">
        <f>'Age-Level'!C27</f>
        <v>Cookie Sales (Year 2)</v>
      </c>
      <c r="R11" s="490"/>
      <c r="S11" s="265" t="str">
        <f>IF('Age-Level'!P27="A","A"," ")</f>
        <v xml:space="preserve"> </v>
      </c>
    </row>
    <row r="12" spans="1:21" x14ac:dyDescent="0.2">
      <c r="A12" s="525"/>
      <c r="B12" s="525"/>
      <c r="C12" s="351"/>
      <c r="E12" s="255"/>
      <c r="F12" s="256" t="str">
        <f>Badges!C16</f>
        <v>Invite friends to a shoot day</v>
      </c>
      <c r="G12" s="258" t="str">
        <f>IF(Badges!P16="A","A"," ")</f>
        <v xml:space="preserve"> </v>
      </c>
      <c r="I12" s="255"/>
      <c r="J12" s="256" t="str">
        <f>Badges!C71</f>
        <v>Volunteer at an office</v>
      </c>
      <c r="K12" s="258" t="str">
        <f>IF(Badges!P71="A","A"," ")</f>
        <v xml:space="preserve"> </v>
      </c>
      <c r="M12" s="255"/>
      <c r="N12" s="256" t="str">
        <f>Badges!C140</f>
        <v>Start a Girl Scout tradition of your own</v>
      </c>
      <c r="O12" s="258" t="str">
        <f>IF(Badges!P140="A","A"," ")</f>
        <v xml:space="preserve"> </v>
      </c>
      <c r="Q12" s="489" t="str">
        <f>'Age-Level'!C28</f>
        <v>Cookie Pin (Year 2)</v>
      </c>
      <c r="R12" s="490"/>
      <c r="S12" s="265" t="str">
        <f>IF('Age-Level'!P28="A","A"," ")</f>
        <v xml:space="preserve"> </v>
      </c>
    </row>
    <row r="13" spans="1:21" x14ac:dyDescent="0.2">
      <c r="A13" s="518" t="str">
        <f>Summary!A3</f>
        <v>Legacy</v>
      </c>
      <c r="B13" s="518"/>
      <c r="C13" s="518"/>
      <c r="E13" s="255"/>
      <c r="F13" s="256" t="str">
        <f>Badges!C17</f>
        <v>Capture the same person or object</v>
      </c>
      <c r="G13" s="258" t="str">
        <f>IF(Badges!P17="A","A"," ")</f>
        <v xml:space="preserve"> </v>
      </c>
      <c r="I13" s="255"/>
      <c r="J13" s="256" t="str">
        <f>Badges!C72</f>
        <v>Interview a policy-maker</v>
      </c>
      <c r="K13" s="258" t="str">
        <f>IF(Badges!P72="A","A"," ")</f>
        <v xml:space="preserve"> </v>
      </c>
      <c r="M13" s="255"/>
      <c r="N13" s="256" t="str">
        <f>Badges!C141</f>
        <v>Share the Girl Scout way by example</v>
      </c>
      <c r="O13" s="258" t="str">
        <f>IF(Badges!P141="A","A"," ")</f>
        <v xml:space="preserve"> </v>
      </c>
      <c r="Q13" s="489" t="str">
        <f>'Age-Level'!C30</f>
        <v>Fall Sales (Year 1)</v>
      </c>
      <c r="R13" s="490"/>
      <c r="S13" s="260" t="str">
        <f>IF('Age-Level'!P30="A","A","")</f>
        <v/>
      </c>
    </row>
    <row r="14" spans="1:21" x14ac:dyDescent="0.2">
      <c r="A14" s="519" t="str">
        <f>Summary!A4</f>
        <v>Photography</v>
      </c>
      <c r="B14" s="520"/>
      <c r="C14" s="259" t="str">
        <f>IF(Badges!P28="C","C",IF(Badges!P28="P","P",""))</f>
        <v/>
      </c>
      <c r="E14" s="255"/>
      <c r="F14" s="256" t="str">
        <f>Badges!C18</f>
        <v>Grow your image</v>
      </c>
      <c r="G14" s="258" t="str">
        <f>IF(Badges!P18="A","A"," ")</f>
        <v xml:space="preserve"> </v>
      </c>
      <c r="I14" s="354" t="str">
        <f>Badges!B75</f>
        <v>Dinner Party</v>
      </c>
      <c r="J14" s="355"/>
      <c r="K14" s="355"/>
      <c r="M14" s="354" t="str">
        <f>Badges!B144</f>
        <v>Water</v>
      </c>
      <c r="N14" s="355"/>
      <c r="O14" s="355"/>
      <c r="Q14" s="489" t="str">
        <f>'Age-Level'!C31</f>
        <v>Fall Sales (Year 2)</v>
      </c>
      <c r="R14" s="490"/>
      <c r="S14" s="260" t="str">
        <f>IF('Age-Level'!P31="A","A","")</f>
        <v/>
      </c>
    </row>
    <row r="15" spans="1:21" x14ac:dyDescent="0.2">
      <c r="A15" s="508" t="str">
        <f>Summary!A5</f>
        <v>Coaching</v>
      </c>
      <c r="B15" s="509"/>
      <c r="C15" s="260" t="str">
        <f>IF(Badges!P51="C","C",IF(Badges!P51="P","P",""))</f>
        <v/>
      </c>
      <c r="E15" s="255">
        <v>4</v>
      </c>
      <c r="F15" s="256" t="str">
        <f>Badges!C19</f>
        <v>Focus on motion</v>
      </c>
      <c r="G15" s="257"/>
      <c r="I15" s="255">
        <v>1</v>
      </c>
      <c r="J15" s="256" t="str">
        <f>Badges!C76</f>
        <v>Create your menu</v>
      </c>
      <c r="K15" s="257"/>
      <c r="M15" s="255">
        <v>1</v>
      </c>
      <c r="N15" s="256" t="str">
        <f>Badges!C145</f>
        <v>Have fun reflecting on your relationship with water</v>
      </c>
      <c r="O15" s="257"/>
      <c r="Q15" s="489" t="str">
        <f>'Age-Level'!C33</f>
        <v>Thinking Day (Year 1)</v>
      </c>
      <c r="R15" s="490"/>
      <c r="S15" s="260" t="str">
        <f>IF('Age-Level'!P33="A","A","")</f>
        <v/>
      </c>
    </row>
    <row r="16" spans="1:21" x14ac:dyDescent="0.2">
      <c r="A16" s="508" t="str">
        <f>Summary!A6</f>
        <v>Public Policy</v>
      </c>
      <c r="B16" s="509"/>
      <c r="C16" s="260" t="str">
        <f>IF(Badges!P74="C","C",IF(Badges!P74="P","P",""))</f>
        <v/>
      </c>
      <c r="E16" s="255"/>
      <c r="F16" s="256" t="str">
        <f>Badges!C20</f>
        <v xml:space="preserve">Take photos of a group </v>
      </c>
      <c r="G16" s="258" t="str">
        <f>IF(Badges!P20="A","A"," ")</f>
        <v xml:space="preserve"> </v>
      </c>
      <c r="I16" s="255"/>
      <c r="J16" s="256" t="str">
        <f>Badges!C77</f>
        <v>Interview a caterer, event planner, chef</v>
      </c>
      <c r="K16" s="258" t="str">
        <f>IF(Badges!P77="A","A"," ")</f>
        <v xml:space="preserve"> </v>
      </c>
      <c r="M16" s="255"/>
      <c r="N16" s="256" t="str">
        <f>Badges!C146</f>
        <v>Visit water in its natural state</v>
      </c>
      <c r="O16" s="258" t="str">
        <f>IF(Badges!P146="A","A"," ")</f>
        <v xml:space="preserve"> </v>
      </c>
      <c r="Q16" s="489" t="str">
        <f>'Age-Level'!C34</f>
        <v>Thinking Day (Year 2)</v>
      </c>
      <c r="R16" s="490"/>
      <c r="S16" s="260" t="str">
        <f>IF('Age-Level'!P34="A","A","")</f>
        <v/>
      </c>
    </row>
    <row r="17" spans="1:19" x14ac:dyDescent="0.2">
      <c r="A17" s="508" t="str">
        <f>Summary!A7</f>
        <v>Dinner Party</v>
      </c>
      <c r="B17" s="509"/>
      <c r="C17" s="260" t="str">
        <f>IF(Badges!P97="C","C",IF(Badges!P97="P","P",""))</f>
        <v/>
      </c>
      <c r="E17" s="255"/>
      <c r="F17" s="256" t="str">
        <f>Badges!C21</f>
        <v>Take photos of faces in motion</v>
      </c>
      <c r="G17" s="258" t="str">
        <f>IF(Badges!P21="A","A"," ")</f>
        <v xml:space="preserve"> </v>
      </c>
      <c r="I17" s="255"/>
      <c r="J17" s="256" t="str">
        <f>Badges!C78</f>
        <v>Collect recipes from cooking shows</v>
      </c>
      <c r="K17" s="258" t="str">
        <f>IF(Badges!P78="A","A"," ")</f>
        <v xml:space="preserve"> </v>
      </c>
      <c r="M17" s="255"/>
      <c r="N17" s="256" t="str">
        <f>Badges!C147</f>
        <v>Try a new water skill</v>
      </c>
      <c r="O17" s="258" t="str">
        <f>IF(Badges!P147="A","A"," ")</f>
        <v xml:space="preserve"> </v>
      </c>
      <c r="Q17" s="489" t="str">
        <f>'Age-Level'!C36</f>
        <v>Global Action Award</v>
      </c>
      <c r="R17" s="490"/>
      <c r="S17" s="260" t="str">
        <f>IF('Age-Level'!P36="A","A","")</f>
        <v/>
      </c>
    </row>
    <row r="18" spans="1:19" x14ac:dyDescent="0.2">
      <c r="A18" s="508" t="str">
        <f>Summary!A8</f>
        <v>Ambassador First Aid</v>
      </c>
      <c r="B18" s="509"/>
      <c r="C18" s="260" t="str">
        <f>IF(Badges!P120="C","C",IF(Badges!P120="P","P",""))</f>
        <v/>
      </c>
      <c r="E18" s="255"/>
      <c r="F18" s="256" t="str">
        <f>Badges!C22</f>
        <v>Take photos of objects in motion</v>
      </c>
      <c r="G18" s="258" t="str">
        <f>IF(Badges!P22="A","A"," ")</f>
        <v xml:space="preserve"> </v>
      </c>
      <c r="I18" s="255"/>
      <c r="J18" s="256" t="str">
        <f>Badges!C79</f>
        <v>Build a men around your favorite</v>
      </c>
      <c r="K18" s="258" t="str">
        <f>IF(Badges!P79="A","A"," ")</f>
        <v xml:space="preserve"> </v>
      </c>
      <c r="M18" s="255"/>
      <c r="N18" s="256" t="str">
        <f>Badges!C148</f>
        <v>Enjoy a water activity you already know</v>
      </c>
      <c r="O18" s="258" t="str">
        <f>IF(Badges!P148="A","A"," ")</f>
        <v xml:space="preserve"> </v>
      </c>
      <c r="Q18" s="489" t="str">
        <f>'Age-Level'!C38</f>
        <v>International Friendship Recognition</v>
      </c>
      <c r="R18" s="490"/>
      <c r="S18" s="260" t="str">
        <f>IF('Age-Level'!P38="A","A","")</f>
        <v/>
      </c>
    </row>
    <row r="19" spans="1:19" x14ac:dyDescent="0.2">
      <c r="A19" s="508" t="str">
        <f>Summary!A9</f>
        <v>Ambassador Girl Scout Way</v>
      </c>
      <c r="B19" s="509"/>
      <c r="C19" s="260" t="str">
        <f>IF(Badges!P143="C","C",IF(Badges!P143="P","P",""))</f>
        <v/>
      </c>
      <c r="E19" s="255">
        <v>5</v>
      </c>
      <c r="F19" s="256" t="str">
        <f>Badges!C23</f>
        <v>Tell a story with photography</v>
      </c>
      <c r="G19" s="257"/>
      <c r="I19" s="255">
        <v>2</v>
      </c>
      <c r="J19" s="256" t="str">
        <f>Badges!C80</f>
        <v>Make a budget and shopping list</v>
      </c>
      <c r="K19" s="257"/>
      <c r="M19" s="255">
        <v>2</v>
      </c>
      <c r="N19" s="256" t="str">
        <f>Badges!C149</f>
        <v>Celebrate water art-and create your own</v>
      </c>
      <c r="O19" s="257"/>
      <c r="Q19" s="489" t="str">
        <f>'Age-Level'!C40</f>
        <v>Investiture</v>
      </c>
      <c r="R19" s="490"/>
      <c r="S19" s="260" t="str">
        <f>IF('Age-Level'!P40="A","A","")</f>
        <v/>
      </c>
    </row>
    <row r="20" spans="1:19" x14ac:dyDescent="0.2">
      <c r="A20" s="525" t="str">
        <f>Summary!A10</f>
        <v>Water</v>
      </c>
      <c r="B20" s="526"/>
      <c r="C20" s="261" t="str">
        <f>IF(Badges!P166="C","C",IF(Badges!P166="P","P",""))</f>
        <v/>
      </c>
      <c r="E20" s="255"/>
      <c r="F20" s="256" t="str">
        <f>Badges!C24</f>
        <v>Stage a photo exhibit</v>
      </c>
      <c r="G20" s="258" t="str">
        <f>IF(Badges!P24="A","A"," ")</f>
        <v xml:space="preserve"> </v>
      </c>
      <c r="I20" s="255"/>
      <c r="J20" s="256" t="str">
        <f>Badges!C81</f>
        <v>Camparison shop</v>
      </c>
      <c r="K20" s="258" t="str">
        <f>IF(Badges!P81="A","A"," ")</f>
        <v xml:space="preserve"> </v>
      </c>
      <c r="M20" s="255"/>
      <c r="N20" s="256" t="str">
        <f>Badges!C150</f>
        <v>Delve into water literature</v>
      </c>
      <c r="O20" s="258" t="str">
        <f>IF(Badges!P150="A","A"," ")</f>
        <v xml:space="preserve"> </v>
      </c>
      <c r="Q20" s="489" t="str">
        <f>'Age-Level'!C41</f>
        <v>Rededication (1st year)</v>
      </c>
      <c r="R20" s="490"/>
      <c r="S20" s="270" t="str">
        <f>IF('Age-Level'!P41="C","C","")</f>
        <v/>
      </c>
    </row>
    <row r="21" spans="1:19" x14ac:dyDescent="0.2">
      <c r="A21" s="518" t="str">
        <f>Summary!A11</f>
        <v>Financial Literacy</v>
      </c>
      <c r="B21" s="518"/>
      <c r="C21" s="518"/>
      <c r="E21" s="255"/>
      <c r="F21" s="256" t="str">
        <f>Badges!C25</f>
        <v>Make a digital slide show</v>
      </c>
      <c r="G21" s="258" t="str">
        <f>IF(Badges!P25="A","A"," ")</f>
        <v xml:space="preserve"> </v>
      </c>
      <c r="I21" s="255"/>
      <c r="J21" s="256" t="str">
        <f>Badges!C82</f>
        <v>Consult with a professional chef</v>
      </c>
      <c r="K21" s="258" t="str">
        <f>IF(Badges!P82="A","A"," ")</f>
        <v xml:space="preserve"> </v>
      </c>
      <c r="M21" s="255"/>
      <c r="N21" s="256" t="str">
        <f>Badges!C151</f>
        <v xml:space="preserve">Enjoy an exhibit or event that features </v>
      </c>
      <c r="O21" s="258" t="str">
        <f>IF(Badges!P151="A","A"," ")</f>
        <v xml:space="preserve"> </v>
      </c>
      <c r="Q21" s="489" t="str">
        <f>'Age-Level'!C42</f>
        <v>Rededication (2nd year)</v>
      </c>
      <c r="R21" s="490"/>
      <c r="S21" s="270" t="str">
        <f>IF('Age-Level'!P42="C","C","")</f>
        <v/>
      </c>
    </row>
    <row r="22" spans="1:19" x14ac:dyDescent="0.2">
      <c r="A22" s="519" t="str">
        <f>Summary!A12</f>
        <v>On My Own</v>
      </c>
      <c r="B22" s="520"/>
      <c r="C22" s="259" t="str">
        <f>IF(Badges!P190="C","C",IF(Badges!P190="P","P",""))</f>
        <v/>
      </c>
      <c r="E22" s="255"/>
      <c r="F22" s="256" t="str">
        <f>Badges!C26</f>
        <v>Create a photo album or scrapbook</v>
      </c>
      <c r="G22" s="258" t="str">
        <f>IF(Badges!P26="A","A"," ")</f>
        <v xml:space="preserve"> </v>
      </c>
      <c r="I22" s="255"/>
      <c r="J22" s="256" t="str">
        <f>Badges!C83</f>
        <v>Learn about alternative ways to shop</v>
      </c>
      <c r="K22" s="258" t="str">
        <f>IF(Badges!P83="A","A"," ")</f>
        <v xml:space="preserve"> </v>
      </c>
      <c r="M22" s="255"/>
      <c r="N22" s="256" t="str">
        <f>Badges!C152</f>
        <v>Create your own water composition</v>
      </c>
      <c r="O22" s="258" t="str">
        <f>IF(Badges!P152="A","A"," ")</f>
        <v xml:space="preserve"> </v>
      </c>
      <c r="Q22" s="357" t="str">
        <f>'Age-Level'!B43</f>
        <v>My Promise, My Faith (Year 1)</v>
      </c>
      <c r="R22" s="358"/>
      <c r="S22" s="270"/>
    </row>
    <row r="23" spans="1:19" x14ac:dyDescent="0.2">
      <c r="A23" s="508" t="str">
        <f>Summary!A13</f>
        <v>Good Credit</v>
      </c>
      <c r="B23" s="509"/>
      <c r="C23" s="259" t="str">
        <f>IF(Badges!P213="C","C",IF(Badges!P213="P","P",""))</f>
        <v/>
      </c>
      <c r="E23" s="510" t="str">
        <f>Badges!B29</f>
        <v>Coaching</v>
      </c>
      <c r="F23" s="510"/>
      <c r="G23" s="510"/>
      <c r="I23" s="255">
        <v>3</v>
      </c>
      <c r="J23" s="256" t="str">
        <f>Badges!C84</f>
        <v>Practice timing your courses</v>
      </c>
      <c r="K23" s="257"/>
      <c r="M23" s="255">
        <v>3</v>
      </c>
      <c r="N23" s="256" t="str">
        <f>Badges!C153</f>
        <v>Find out about water issues</v>
      </c>
      <c r="O23" s="257"/>
      <c r="Q23" s="276">
        <v>1</v>
      </c>
      <c r="R23" s="359" t="str">
        <f>'Age-Level'!C44</f>
        <v>Choose one line from the Law</v>
      </c>
      <c r="S23" s="270" t="str">
        <f>IF('Age-Level'!P44="A","A","")</f>
        <v/>
      </c>
    </row>
    <row r="24" spans="1:19" x14ac:dyDescent="0.2">
      <c r="A24" s="505" t="str">
        <f>Summary!A14</f>
        <v>Cookie Business</v>
      </c>
      <c r="B24" s="506"/>
      <c r="C24" s="507"/>
      <c r="D24" s="251"/>
      <c r="E24" s="255">
        <v>1</v>
      </c>
      <c r="F24" s="256" t="str">
        <f>Badges!C30</f>
        <v>Begin to outline your coaching strategy</v>
      </c>
      <c r="G24" s="257"/>
      <c r="I24" s="255"/>
      <c r="J24" s="256" t="str">
        <f>Badges!C85</f>
        <v>Get tips fromo food professionals</v>
      </c>
      <c r="K24" s="258" t="str">
        <f>IF(Badges!P85="A","A"," ")</f>
        <v xml:space="preserve"> </v>
      </c>
      <c r="M24" s="255"/>
      <c r="N24" s="256" t="str">
        <f>Badges!C154</f>
        <v>Visit a water facility and explore its</v>
      </c>
      <c r="O24" s="258" t="str">
        <f>IF(Badges!P154="A","A"," ")</f>
        <v xml:space="preserve"> </v>
      </c>
      <c r="Q24" s="275">
        <v>2</v>
      </c>
      <c r="R24" s="359" t="str">
        <f>'Age-Level'!C45</f>
        <v>Find a woman in your community</v>
      </c>
      <c r="S24" s="270" t="str">
        <f>IF('Age-Level'!P45="A","A","")</f>
        <v/>
      </c>
    </row>
    <row r="25" spans="1:19" x14ac:dyDescent="0.2">
      <c r="A25" s="508" t="str">
        <f>Summary!A15</f>
        <v>Research and Development</v>
      </c>
      <c r="B25" s="509"/>
      <c r="C25" s="260" t="str">
        <f>IF(Badges!P227="C","C",IF(Badges!P227="P","P",""))</f>
        <v/>
      </c>
      <c r="E25" s="255"/>
      <c r="F25" s="256" t="str">
        <f>Badges!C31</f>
        <v>Talk to a great coach</v>
      </c>
      <c r="G25" s="258" t="str">
        <f>IF(Badges!P31="A","A"," ")</f>
        <v xml:space="preserve"> </v>
      </c>
      <c r="I25" s="255"/>
      <c r="J25" s="256" t="str">
        <f>Badges!C86</f>
        <v>Make a menu timeline</v>
      </c>
      <c r="K25" s="258" t="str">
        <f>IF(Badges!P86="A","A"," ")</f>
        <v xml:space="preserve"> </v>
      </c>
      <c r="M25" s="255"/>
      <c r="N25" s="256" t="str">
        <f>Badges!C155</f>
        <v>Investigate endangered marine life</v>
      </c>
      <c r="O25" s="258" t="str">
        <f>IF(Badges!P155="A","A"," ")</f>
        <v xml:space="preserve"> </v>
      </c>
      <c r="Q25" s="275">
        <v>3</v>
      </c>
      <c r="R25" s="359" t="str">
        <f>'Age-Level'!C46</f>
        <v>Gather three inspirational quotes</v>
      </c>
      <c r="S25" s="270" t="str">
        <f>IF('Age-Level'!P46="A","A","")</f>
        <v/>
      </c>
    </row>
    <row r="26" spans="1:19" x14ac:dyDescent="0.2">
      <c r="A26" s="508" t="str">
        <f>Summary!A16</f>
        <v>P &amp; L</v>
      </c>
      <c r="B26" s="509"/>
      <c r="C26" s="260" t="str">
        <f>IF(Badges!P240="C","C",IF(Badges!P240="P","P",""))</f>
        <v/>
      </c>
      <c r="E26" s="255"/>
      <c r="F26" s="256" t="str">
        <f>Badges!C32</f>
        <v>Watch three sports documentaries</v>
      </c>
      <c r="G26" s="258" t="str">
        <f>IF(Badges!P32="A","A"," ")</f>
        <v xml:space="preserve"> </v>
      </c>
      <c r="I26" s="255"/>
      <c r="J26" s="256" t="str">
        <f>Badges!C87</f>
        <v>Prepare a test meal for family or friends</v>
      </c>
      <c r="K26" s="258" t="str">
        <f>IF(Badges!P87="A","A"," ")</f>
        <v xml:space="preserve"> </v>
      </c>
      <c r="M26" s="255"/>
      <c r="N26" s="256" t="str">
        <f>Badges!C156</f>
        <v>Investigate water as a hazard</v>
      </c>
      <c r="O26" s="258" t="str">
        <f>IF(Badges!P156="A","A"," ")</f>
        <v xml:space="preserve"> </v>
      </c>
      <c r="Q26" s="275">
        <v>4</v>
      </c>
      <c r="R26" s="359" t="str">
        <f>'Age-Level'!C47</f>
        <v>Make something to remind you</v>
      </c>
      <c r="S26" s="270" t="str">
        <f>IF('Age-Level'!P47="A","A","")</f>
        <v/>
      </c>
    </row>
    <row r="27" spans="1:19" x14ac:dyDescent="0.2">
      <c r="A27" s="361"/>
      <c r="B27" s="361"/>
      <c r="C27" s="274"/>
      <c r="E27" s="255"/>
      <c r="F27" s="256" t="str">
        <f>Badges!C33</f>
        <v>Attend a coaching clinic or seminar</v>
      </c>
      <c r="G27" s="258" t="str">
        <f>IF(Badges!P33="A","A"," ")</f>
        <v xml:space="preserve"> </v>
      </c>
      <c r="I27" s="255">
        <v>4</v>
      </c>
      <c r="J27" s="256" t="str">
        <f>Badges!C88</f>
        <v>Explore imaginative ways to present food</v>
      </c>
      <c r="K27" s="257"/>
      <c r="M27" s="255">
        <v>4</v>
      </c>
      <c r="N27" s="256" t="str">
        <f>Badges!C157</f>
        <v>Explore water solutions</v>
      </c>
      <c r="O27" s="257"/>
      <c r="Q27" s="275">
        <v>5</v>
      </c>
      <c r="R27" s="359" t="str">
        <f>'Age-Level'!C48</f>
        <v xml:space="preserve">Make a commitment to live what </v>
      </c>
      <c r="S27" s="270" t="str">
        <f>IF('Age-Level'!P48="A","A","")</f>
        <v/>
      </c>
    </row>
    <row r="28" spans="1:19" x14ac:dyDescent="0.2">
      <c r="A28" s="502" t="s">
        <v>89</v>
      </c>
      <c r="B28" s="502"/>
      <c r="C28" s="502"/>
      <c r="E28" s="255">
        <v>2</v>
      </c>
      <c r="F28" s="256" t="str">
        <f>Badges!C34</f>
        <v>Conduct a first assessment</v>
      </c>
      <c r="G28" s="257"/>
      <c r="I28" s="255"/>
      <c r="J28" s="256" t="str">
        <f>Badges!C89</f>
        <v>Expreiment with garnishes</v>
      </c>
      <c r="K28" s="258" t="str">
        <f>IF(Badges!P89="A","A"," ")</f>
        <v xml:space="preserve"> </v>
      </c>
      <c r="M28" s="255"/>
      <c r="N28" s="256" t="str">
        <f>Badges!C158</f>
        <v>Interview a water scientist</v>
      </c>
      <c r="O28" s="258" t="str">
        <f>IF(Badges!P158="A","A"," ")</f>
        <v xml:space="preserve"> </v>
      </c>
      <c r="Q28" s="489" t="str">
        <f>'Age-Level'!B50</f>
        <v>My Promise, My Faith (Year 2)</v>
      </c>
      <c r="R28" s="513"/>
      <c r="S28" s="270"/>
    </row>
    <row r="29" spans="1:19" x14ac:dyDescent="0.2">
      <c r="B29" s="521" t="str">
        <f>Journey!B5</f>
        <v>It's Your World -- Change It!</v>
      </c>
      <c r="C29" s="522"/>
      <c r="E29" s="255"/>
      <c r="F29" s="256" t="str">
        <f>Badges!C35</f>
        <v>Prepare individual questionaires</v>
      </c>
      <c r="G29" s="258" t="str">
        <f>IF(Badges!P35="A","A"," ")</f>
        <v xml:space="preserve"> </v>
      </c>
      <c r="I29" s="255"/>
      <c r="J29" s="256" t="str">
        <f>Badges!C90</f>
        <v>Present food in interesting shapes</v>
      </c>
      <c r="K29" s="258" t="str">
        <f>IF(Badges!P90="A","A"," ")</f>
        <v xml:space="preserve"> </v>
      </c>
      <c r="M29" s="255"/>
      <c r="N29" s="256" t="str">
        <f>Badges!C159</f>
        <v>Explore the world of hydroelectricity</v>
      </c>
      <c r="O29" s="258" t="str">
        <f>IF(Badges!P159="A","A"," ")</f>
        <v xml:space="preserve"> </v>
      </c>
      <c r="Q29" s="276">
        <v>1</v>
      </c>
      <c r="R29" s="359" t="str">
        <f>'Age-Level'!C51</f>
        <v>Choose one line from the Law</v>
      </c>
      <c r="S29" s="270" t="str">
        <f>IF('Age-Level'!P51="A","A","")</f>
        <v/>
      </c>
    </row>
    <row r="30" spans="1:19" x14ac:dyDescent="0.2">
      <c r="B30" s="495" t="str">
        <f>Journey!C7</f>
        <v>The Girl Scout Advocate Award</v>
      </c>
      <c r="C30" s="496"/>
      <c r="E30" s="255"/>
      <c r="F30" s="256" t="str">
        <f>Badges!C36</f>
        <v>Host an initial session</v>
      </c>
      <c r="G30" s="258" t="str">
        <f>IF(Badges!P36="A","A"," ")</f>
        <v xml:space="preserve"> </v>
      </c>
      <c r="I30" s="255"/>
      <c r="J30" s="256" t="str">
        <f>Badges!C91</f>
        <v>Use serving ware in unusual ways</v>
      </c>
      <c r="K30" s="258" t="str">
        <f>IF(Badges!P91="A","A"," ")</f>
        <v xml:space="preserve"> </v>
      </c>
      <c r="M30" s="255"/>
      <c r="N30" s="256" t="str">
        <f>Badges!C160</f>
        <v>Design your own water innovation</v>
      </c>
      <c r="O30" s="258" t="str">
        <f>IF(Badges!P160="A","A"," ")</f>
        <v xml:space="preserve"> </v>
      </c>
      <c r="Q30" s="275">
        <v>2</v>
      </c>
      <c r="R30" s="359" t="str">
        <f>'Age-Level'!C52</f>
        <v>Find a woman in your community</v>
      </c>
      <c r="S30" s="270" t="str">
        <f>IF('Age-Level'!P52="A","A","")</f>
        <v/>
      </c>
    </row>
    <row r="31" spans="1:19" x14ac:dyDescent="0.2">
      <c r="B31" s="264">
        <f>Journey!P8</f>
        <v>0</v>
      </c>
      <c r="C31" s="260" t="str">
        <f>IF(Journey!Q8="C","C",IF(Journey!Q8="P","P",""))</f>
        <v/>
      </c>
      <c r="E31" s="255"/>
      <c r="F31" s="256" t="str">
        <f>Badges!C37</f>
        <v>Prepare a goal chart together</v>
      </c>
      <c r="G31" s="258" t="str">
        <f>IF(Badges!P37="A","A"," ")</f>
        <v xml:space="preserve"> </v>
      </c>
      <c r="I31" s="255">
        <v>5</v>
      </c>
      <c r="J31" s="256" t="str">
        <f>Badges!C92</f>
        <v>Host your party</v>
      </c>
      <c r="K31" s="257"/>
      <c r="M31" s="255">
        <v>5</v>
      </c>
      <c r="N31" s="256" t="str">
        <f>Badges!C161</f>
        <v>Educate and insipire others with a splash</v>
      </c>
      <c r="O31" s="257"/>
      <c r="Q31" s="275">
        <v>3</v>
      </c>
      <c r="R31" s="359" t="str">
        <f>'Age-Level'!C53</f>
        <v>Gather three inspirational quotes</v>
      </c>
      <c r="S31" s="270" t="str">
        <f>IF('Age-Level'!P53="A","A","")</f>
        <v/>
      </c>
    </row>
    <row r="32" spans="1:19" x14ac:dyDescent="0.2">
      <c r="B32" s="264">
        <f>Journey!P9</f>
        <v>0</v>
      </c>
      <c r="C32" s="260" t="str">
        <f>IF(Journey!Q9="C","C",IF(Journey!Q9="P","P",""))</f>
        <v/>
      </c>
      <c r="E32" s="354" t="str">
        <f>Badges!B29</f>
        <v>Coaching</v>
      </c>
      <c r="F32" s="355"/>
      <c r="G32" s="355"/>
      <c r="I32" s="255"/>
      <c r="J32" s="256" t="str">
        <f>Badges!C93</f>
        <v>Decorate according to your menu theme</v>
      </c>
      <c r="K32" s="258" t="str">
        <f>IF(Badges!P93="A","A"," ")</f>
        <v xml:space="preserve"> </v>
      </c>
      <c r="M32" s="255"/>
      <c r="N32" s="256" t="str">
        <f>Badges!C162</f>
        <v>Celebrate water with younger Girl Scouts</v>
      </c>
      <c r="O32" s="258" t="str">
        <f>IF(Badges!P162="A","A"," ")</f>
        <v xml:space="preserve"> </v>
      </c>
      <c r="Q32" s="275">
        <v>4</v>
      </c>
      <c r="R32" s="359" t="str">
        <f>'Age-Level'!C54</f>
        <v>Make something to remind you</v>
      </c>
      <c r="S32" s="270" t="str">
        <f>IF('Age-Level'!P54="A","A","")</f>
        <v/>
      </c>
    </row>
    <row r="33" spans="1:19" x14ac:dyDescent="0.2">
      <c r="B33" s="264">
        <f>Journey!P10</f>
        <v>0</v>
      </c>
      <c r="C33" s="260" t="str">
        <f>IF(Journey!Q10="C","C",IF(Journey!Q10="P","P",""))</f>
        <v/>
      </c>
      <c r="E33" s="255">
        <v>3</v>
      </c>
      <c r="F33" s="256" t="str">
        <f>Badges!C38</f>
        <v>Design your coaching plan</v>
      </c>
      <c r="G33" s="257"/>
      <c r="I33" s="255"/>
      <c r="J33" s="256" t="str">
        <f>Badges!C94</f>
        <v>Celebrate a special occasion</v>
      </c>
      <c r="K33" s="258" t="str">
        <f>IF(Badges!P94="A","A"," ")</f>
        <v xml:space="preserve"> </v>
      </c>
      <c r="M33" s="255"/>
      <c r="N33" s="256" t="str">
        <f>Badges!C163</f>
        <v>Share a water issue that matters to you</v>
      </c>
      <c r="O33" s="258" t="str">
        <f>IF(Badges!P163="A","A"," ")</f>
        <v xml:space="preserve"> </v>
      </c>
      <c r="Q33" s="275">
        <v>5</v>
      </c>
      <c r="R33" s="359" t="str">
        <f>'Age-Level'!C55</f>
        <v xml:space="preserve">Make a commitment to live what </v>
      </c>
      <c r="S33" s="379" t="str">
        <f>IF('Age-Level'!P55="A","A","")</f>
        <v/>
      </c>
    </row>
    <row r="34" spans="1:19" x14ac:dyDescent="0.2">
      <c r="A34" s="292"/>
      <c r="B34" s="491" t="str">
        <f>Journey!B14</f>
        <v>JUSTICE</v>
      </c>
      <c r="C34" s="492"/>
      <c r="E34" s="255"/>
      <c r="F34" s="256" t="str">
        <f>Badges!C39</f>
        <v xml:space="preserve">Design a special warm-up </v>
      </c>
      <c r="G34" s="258" t="str">
        <f>IF(Badges!P39="A","A"," ")</f>
        <v xml:space="preserve"> </v>
      </c>
      <c r="I34" s="255"/>
      <c r="J34" s="256" t="str">
        <f>Badges!C95</f>
        <v>Use food and fun to forge new friendships</v>
      </c>
      <c r="K34" s="258" t="str">
        <f>IF(Badges!P95="A","A"," ")</f>
        <v xml:space="preserve"> </v>
      </c>
      <c r="M34" s="255"/>
      <c r="N34" s="256" t="str">
        <f>Badges!C164</f>
        <v>Guide a group to a water place</v>
      </c>
      <c r="O34" s="258" t="str">
        <f>IF(Badges!P164="A","A"," ")</f>
        <v xml:space="preserve"> </v>
      </c>
      <c r="Q34" s="489" t="str">
        <f>'Age-Level'!B57</f>
        <v>Safety Award</v>
      </c>
      <c r="R34" s="490"/>
      <c r="S34" s="379"/>
    </row>
    <row r="35" spans="1:19" x14ac:dyDescent="0.2">
      <c r="A35" s="292"/>
      <c r="B35" s="497" t="str">
        <f>Journey!C15</f>
        <v>Sage Award</v>
      </c>
      <c r="C35" s="498"/>
      <c r="E35" s="255"/>
      <c r="F35" s="256" t="str">
        <f>Badges!C40</f>
        <v>Research and choose</v>
      </c>
      <c r="G35" s="258" t="str">
        <f>IF(Badges!P40="A","A"," ")</f>
        <v xml:space="preserve"> </v>
      </c>
      <c r="I35" s="354" t="str">
        <f>Badges!B98</f>
        <v>Ambassador First Aid</v>
      </c>
      <c r="J35" s="355"/>
      <c r="K35" s="355"/>
      <c r="M35" s="354" t="str">
        <f>Badges!B168</f>
        <v>On My Own</v>
      </c>
      <c r="N35" s="355"/>
      <c r="O35" s="355"/>
      <c r="Q35" s="276">
        <v>1</v>
      </c>
      <c r="R35" s="359" t="str">
        <f>'Age-Level'!C58</f>
        <v>Learn how to make a room safe for a</v>
      </c>
      <c r="S35" s="270" t="str">
        <f>IF('Age-Level'!P58="A","A","")</f>
        <v/>
      </c>
    </row>
    <row r="36" spans="1:19" x14ac:dyDescent="0.2">
      <c r="A36" s="292"/>
      <c r="B36" s="264">
        <f>Journey!P16</f>
        <v>0</v>
      </c>
      <c r="C36" s="260" t="str">
        <f>IF(Journey!Q16="C","C",IF(Journey!Q16="P","P",""))</f>
        <v/>
      </c>
      <c r="E36" s="255"/>
      <c r="F36" s="256" t="str">
        <f>Badges!C41</f>
        <v>Open and close each session</v>
      </c>
      <c r="G36" s="258" t="str">
        <f>IF(Badges!P41="A","A"," ")</f>
        <v xml:space="preserve"> </v>
      </c>
      <c r="I36" s="255">
        <v>1</v>
      </c>
      <c r="J36" s="256" t="str">
        <f>Badges!C99</f>
        <v>Learn how to deal with medical emergencies in the winderness</v>
      </c>
      <c r="K36" s="257"/>
      <c r="M36" s="255">
        <v>1</v>
      </c>
      <c r="N36" s="256" t="str">
        <f>Badges!C169</f>
        <v>Plan for where you'll live</v>
      </c>
      <c r="O36" s="257"/>
      <c r="Q36" s="275">
        <v>2</v>
      </c>
      <c r="R36" s="359" t="str">
        <f>'Age-Level'!C59</f>
        <v>Find out about water safety</v>
      </c>
      <c r="S36" s="270" t="str">
        <f>IF('Age-Level'!P59="A","A","")</f>
        <v/>
      </c>
    </row>
    <row r="37" spans="1:19" x14ac:dyDescent="0.2">
      <c r="A37" s="292"/>
      <c r="B37" s="264">
        <f>Journey!P17</f>
        <v>0</v>
      </c>
      <c r="C37" s="260" t="str">
        <f>IF(Journey!Q17="C","C",IF(Journey!Q17="P","P",""))</f>
        <v/>
      </c>
      <c r="E37" s="255">
        <v>4</v>
      </c>
      <c r="F37" s="256" t="str">
        <f>Badges!C42</f>
        <v>Put your plan in action</v>
      </c>
      <c r="G37" s="257"/>
      <c r="I37" s="255"/>
      <c r="J37" s="256" t="str">
        <f>Badges!C100</f>
        <v>Backcountry</v>
      </c>
      <c r="K37" s="258" t="str">
        <f>IF(Badges!P100="A","A"," ")</f>
        <v xml:space="preserve"> </v>
      </c>
      <c r="M37" s="255"/>
      <c r="N37" s="256" t="str">
        <f>Badges!C170</f>
        <v>Take a tour</v>
      </c>
      <c r="O37" s="258" t="str">
        <f>IF(Badges!P170="A","A"," ")</f>
        <v xml:space="preserve"> </v>
      </c>
      <c r="Q37" s="275">
        <v>3</v>
      </c>
      <c r="R37" s="359" t="str">
        <f>'Age-Level'!C60</f>
        <v>Teach a Daisy or Brownie what to do if</v>
      </c>
      <c r="S37" s="270" t="str">
        <f>IF('Age-Level'!P60="A","A","")</f>
        <v/>
      </c>
    </row>
    <row r="38" spans="1:19" x14ac:dyDescent="0.2">
      <c r="A38" s="292"/>
      <c r="B38" s="264">
        <f>Journey!P18</f>
        <v>0</v>
      </c>
      <c r="C38" s="260" t="str">
        <f>IF(Journey!Q18="C","C",IF(Journey!Q18="P","P",""))</f>
        <v/>
      </c>
      <c r="E38" s="255"/>
      <c r="F38" s="256" t="str">
        <f>Badges!C43</f>
        <v>Add a morale-boosting time-out</v>
      </c>
      <c r="G38" s="258" t="str">
        <f>IF(Badges!P43="A","A"," ")</f>
        <v xml:space="preserve"> </v>
      </c>
      <c r="I38" s="255"/>
      <c r="J38" s="256" t="str">
        <f>Badges!C101</f>
        <v>Open water</v>
      </c>
      <c r="K38" s="258" t="str">
        <f>IF(Badges!P101="A","A"," ")</f>
        <v xml:space="preserve"> </v>
      </c>
      <c r="M38" s="255"/>
      <c r="N38" s="256" t="str">
        <f>Badges!C171</f>
        <v>Interview a new tenant or homeowner</v>
      </c>
      <c r="O38" s="258" t="str">
        <f>IF(Badges!P171="A","A"," ")</f>
        <v xml:space="preserve"> </v>
      </c>
      <c r="Q38" s="275">
        <v>4</v>
      </c>
      <c r="R38" s="359" t="str">
        <f>'Age-Level'!C61</f>
        <v>With your family, make sure you have</v>
      </c>
      <c r="S38" s="270" t="str">
        <f>IF('Age-Level'!P61="A","A","")</f>
        <v/>
      </c>
    </row>
    <row r="39" spans="1:19" x14ac:dyDescent="0.2">
      <c r="A39" s="292"/>
      <c r="B39" s="264">
        <f>Journey!P19</f>
        <v>0</v>
      </c>
      <c r="C39" s="260" t="str">
        <f>IF(Journey!Q19="C","C",IF(Journey!Q19="P","P",""))</f>
        <v/>
      </c>
      <c r="E39" s="255"/>
      <c r="F39" s="256" t="str">
        <f>Badges!C44</f>
        <v>Ask your players to coach you!</v>
      </c>
      <c r="G39" s="258" t="str">
        <f>IF(Badges!P44="A","A"," ")</f>
        <v xml:space="preserve"> </v>
      </c>
      <c r="I39" s="255"/>
      <c r="J39" s="256" t="str">
        <f>Badges!C102</f>
        <v>Mountains</v>
      </c>
      <c r="K39" s="258" t="str">
        <f>IF(Badges!P102="A","A"," ")</f>
        <v xml:space="preserve"> </v>
      </c>
      <c r="M39" s="255"/>
      <c r="N39" s="256" t="str">
        <f>Badges!C172</f>
        <v>Be chart smart</v>
      </c>
      <c r="O39" s="258" t="str">
        <f>IF(Badges!P172="A","A"," ")</f>
        <v xml:space="preserve"> </v>
      </c>
      <c r="Q39" s="275">
        <v>5</v>
      </c>
      <c r="R39" s="359" t="str">
        <f>'Age-Level'!C62</f>
        <v>Discuss bullying with your Girl Scout</v>
      </c>
      <c r="S39" s="270" t="str">
        <f>IF('Age-Level'!P62="A","A","")</f>
        <v/>
      </c>
    </row>
    <row r="40" spans="1:19" x14ac:dyDescent="0.2">
      <c r="A40" s="292"/>
      <c r="B40" s="264">
        <f>Journey!P20</f>
        <v>0</v>
      </c>
      <c r="C40" s="260" t="str">
        <f>IF(Journey!Q20="C","C",IF(Journey!Q20="P","P",""))</f>
        <v/>
      </c>
      <c r="E40" s="255"/>
      <c r="F40" s="256" t="str">
        <f>Badges!C45</f>
        <v xml:space="preserve">Bring in another coah to watch </v>
      </c>
      <c r="G40" s="258" t="str">
        <f>IF(Badges!P45="A","A"," ")</f>
        <v xml:space="preserve"> </v>
      </c>
      <c r="I40" s="255">
        <v>2</v>
      </c>
      <c r="J40" s="256" t="str">
        <f>Badges!C103</f>
        <v>Research careers that save lives in extreme conditions</v>
      </c>
      <c r="K40" s="257"/>
      <c r="M40" s="255">
        <v>2</v>
      </c>
      <c r="N40" s="256" t="str">
        <f>Badges!C173</f>
        <v>Plan for your daily needs</v>
      </c>
      <c r="O40" s="257"/>
    </row>
    <row r="41" spans="1:19" x14ac:dyDescent="0.2">
      <c r="A41" s="292"/>
      <c r="B41" s="264">
        <f>Journey!P21</f>
        <v>0</v>
      </c>
      <c r="C41" s="260" t="str">
        <f>IF(Journey!Q21="C","C",IF(Journey!Q21="P","P",""))</f>
        <v/>
      </c>
      <c r="E41" s="255">
        <v>5</v>
      </c>
      <c r="F41" s="256" t="str">
        <f>Badges!C46</f>
        <v>Attend the big event</v>
      </c>
      <c r="G41" s="257"/>
      <c r="I41" s="255"/>
      <c r="J41" s="256" t="str">
        <f>Badges!C104</f>
        <v>Wilderness rescue</v>
      </c>
      <c r="K41" s="258" t="str">
        <f>IF(Badges!P104="A","A"," ")</f>
        <v xml:space="preserve"> </v>
      </c>
      <c r="M41" s="255"/>
      <c r="N41" s="256" t="str">
        <f>Badges!C174</f>
        <v>Focus on your finances</v>
      </c>
      <c r="O41" s="258" t="str">
        <f>IF(Badges!P174="A","A"," ")</f>
        <v xml:space="preserve"> </v>
      </c>
    </row>
    <row r="42" spans="1:19" x14ac:dyDescent="0.2">
      <c r="A42" s="262"/>
      <c r="B42" s="493" t="str">
        <f>Journey!B25</f>
        <v>BLISS: Live it! Give It!</v>
      </c>
      <c r="C42" s="494"/>
      <c r="E42" s="255"/>
      <c r="F42" s="256" t="str">
        <f>Badges!C47</f>
        <v>Meet with your players for a relaxing</v>
      </c>
      <c r="G42" s="258" t="str">
        <f>IF(Badges!P47="A","A"," ")</f>
        <v xml:space="preserve"> </v>
      </c>
      <c r="I42" s="255"/>
      <c r="J42" s="256" t="str">
        <f>Badges!C105</f>
        <v>Disaster preparedness</v>
      </c>
      <c r="K42" s="258" t="str">
        <f>IF(Badges!P105="A","A"," ")</f>
        <v xml:space="preserve"> </v>
      </c>
      <c r="M42" s="255"/>
      <c r="N42" s="256" t="str">
        <f>Badges!C175</f>
        <v>Shop talk</v>
      </c>
      <c r="O42" s="258" t="str">
        <f>IF(Badges!P175="A","A"," ")</f>
        <v xml:space="preserve"> </v>
      </c>
      <c r="Q42" s="523"/>
      <c r="R42" s="523"/>
      <c r="S42" s="248"/>
    </row>
    <row r="43" spans="1:19" x14ac:dyDescent="0.2">
      <c r="B43" s="495" t="str">
        <f>Journey!C26</f>
        <v>Dream Maker Award</v>
      </c>
      <c r="C43" s="496"/>
      <c r="E43" s="255"/>
      <c r="F43" s="256" t="str">
        <f>Badges!C48</f>
        <v>Host a celebration</v>
      </c>
      <c r="G43" s="258" t="str">
        <f>IF(Badges!P48="A","A"," ")</f>
        <v xml:space="preserve"> </v>
      </c>
      <c r="I43" s="255"/>
      <c r="J43" s="256" t="str">
        <f>Badges!C106</f>
        <v>Military medicine</v>
      </c>
      <c r="K43" s="258" t="str">
        <f>IF(Badges!P106="A","A"," ")</f>
        <v xml:space="preserve"> </v>
      </c>
      <c r="M43" s="255"/>
      <c r="N43" s="256" t="str">
        <f>Badges!C176</f>
        <v>Audit request</v>
      </c>
      <c r="O43" s="258" t="str">
        <f>IF(Badges!P176="A","A"," ")</f>
        <v xml:space="preserve"> </v>
      </c>
      <c r="Q43" s="275"/>
      <c r="R43" s="275"/>
      <c r="S43" s="248"/>
    </row>
    <row r="44" spans="1:19" x14ac:dyDescent="0.2">
      <c r="B44" s="264">
        <f>Journey!P27</f>
        <v>0</v>
      </c>
      <c r="C44" s="260" t="str">
        <f>IF(Journey!Q27="C","C",IF(Journey!Q27="P","P",""))</f>
        <v/>
      </c>
      <c r="E44" s="255"/>
      <c r="F44" s="256" t="str">
        <f>Badges!C49</f>
        <v>Make a "trading card" for each athlete</v>
      </c>
      <c r="G44" s="258" t="str">
        <f>IF(Badges!P49="A","A"," ")</f>
        <v xml:space="preserve"> </v>
      </c>
      <c r="I44" s="255">
        <v>3</v>
      </c>
      <c r="J44" s="256" t="str">
        <f>Badges!C107</f>
        <v>Find out how to care for a critically injured person</v>
      </c>
      <c r="K44" s="257"/>
      <c r="M44" s="255">
        <v>3</v>
      </c>
      <c r="N44" s="256" t="str">
        <f>Badges!C177</f>
        <v>Plan for having fun</v>
      </c>
      <c r="O44" s="257"/>
      <c r="Q44" s="275"/>
      <c r="R44" s="275"/>
      <c r="S44" s="248"/>
    </row>
    <row r="45" spans="1:19" x14ac:dyDescent="0.2">
      <c r="B45" s="264">
        <f>Journey!P28</f>
        <v>0</v>
      </c>
      <c r="C45" s="260" t="str">
        <f>IF(Journey!Q28="C","C",IF(Journey!Q28="P","P",""))</f>
        <v/>
      </c>
      <c r="E45" s="510" t="str">
        <f>Badges!B52</f>
        <v>Public Policy</v>
      </c>
      <c r="F45" s="510"/>
      <c r="G45" s="510"/>
      <c r="I45" s="255"/>
      <c r="J45" s="256" t="str">
        <f>Badges!C108</f>
        <v>Take a wilderness first aid course</v>
      </c>
      <c r="K45" s="258" t="str">
        <f>IF(Badges!P108="A","A"," ")</f>
        <v xml:space="preserve"> </v>
      </c>
      <c r="M45" s="255"/>
      <c r="N45" s="256" t="str">
        <f>Badges!C178</f>
        <v>Hooray for hobbies!</v>
      </c>
      <c r="O45" s="258" t="str">
        <f>IF(Badges!P178="A","A"," ")</f>
        <v xml:space="preserve"> </v>
      </c>
      <c r="Q45" s="275"/>
      <c r="R45" s="275"/>
      <c r="S45" s="248"/>
    </row>
    <row r="46" spans="1:19" x14ac:dyDescent="0.2">
      <c r="B46" s="264">
        <f>Journey!P29</f>
        <v>0</v>
      </c>
      <c r="C46" s="260" t="str">
        <f>IF(Journey!Q29="C","C",IF(Journey!Q29="P","P",""))</f>
        <v/>
      </c>
      <c r="E46" s="255">
        <v>1</v>
      </c>
      <c r="F46" s="256" t="str">
        <f>Badges!C53</f>
        <v>Find out how activitists advocate for change</v>
      </c>
      <c r="G46" s="257" t="s">
        <v>27</v>
      </c>
      <c r="I46" s="255"/>
      <c r="J46" s="256" t="str">
        <f>Badges!C109</f>
        <v>Interview a doctor, nurse, EMT, or first</v>
      </c>
      <c r="K46" s="258" t="str">
        <f>IF(Badges!P109="A","A"," ")</f>
        <v xml:space="preserve"> </v>
      </c>
      <c r="M46" s="255"/>
      <c r="N46" s="256" t="str">
        <f>Badges!C179</f>
        <v>Treat yourself</v>
      </c>
      <c r="O46" s="258" t="str">
        <f>IF(Badges!P179="A","A"," ")</f>
        <v xml:space="preserve"> </v>
      </c>
      <c r="Q46" s="275"/>
      <c r="R46" s="275"/>
      <c r="S46" s="248"/>
    </row>
    <row r="47" spans="1:19" x14ac:dyDescent="0.2">
      <c r="B47" s="264">
        <f>Journey!P30</f>
        <v>0</v>
      </c>
      <c r="C47" s="260" t="str">
        <f>IF(Journey!Q30="C","C",IF(Journey!Q30="P","P",""))</f>
        <v/>
      </c>
      <c r="E47" s="255"/>
      <c r="F47" s="256" t="str">
        <f>Badges!C54</f>
        <v>Interview an activist</v>
      </c>
      <c r="G47" s="258" t="str">
        <f>IF(Badges!P54="A","A"," ")</f>
        <v xml:space="preserve"> </v>
      </c>
      <c r="I47" s="255"/>
      <c r="J47" s="256" t="str">
        <f>Badges!C110</f>
        <v xml:space="preserve">Discover how to use what's on hand in </v>
      </c>
      <c r="K47" s="258" t="str">
        <f>IF(Badges!P110="A","A"," ")</f>
        <v xml:space="preserve"> </v>
      </c>
      <c r="M47" s="255"/>
      <c r="N47" s="256" t="str">
        <f>Badges!C180</f>
        <v>Class act</v>
      </c>
      <c r="O47" s="258" t="str">
        <f>IF(Badges!P180="A","A"," ")</f>
        <v xml:space="preserve"> </v>
      </c>
      <c r="Q47" s="275"/>
      <c r="R47" s="275"/>
      <c r="S47" s="248"/>
    </row>
    <row r="48" spans="1:19" x14ac:dyDescent="0.2">
      <c r="B48" s="272"/>
      <c r="C48" s="272"/>
      <c r="E48" s="255"/>
      <c r="F48" s="256" t="str">
        <f>Badges!C55</f>
        <v>Watch a documentary or movie</v>
      </c>
      <c r="G48" s="258" t="str">
        <f>IF(Badges!P55="A","A"," ")</f>
        <v xml:space="preserve"> </v>
      </c>
      <c r="I48" s="354" t="str">
        <f>Badges!B98</f>
        <v>Ambassador First Aid</v>
      </c>
      <c r="J48" s="355"/>
      <c r="K48" s="355"/>
      <c r="M48" s="255">
        <v>4</v>
      </c>
      <c r="N48" s="256" t="str">
        <f>Badges!C181</f>
        <v>Plan for the unexpected</v>
      </c>
      <c r="O48" s="257"/>
    </row>
    <row r="49" spans="1:19" x14ac:dyDescent="0.2">
      <c r="A49" s="502" t="s">
        <v>345</v>
      </c>
      <c r="B49" s="502"/>
      <c r="C49" s="502"/>
      <c r="E49" s="255"/>
      <c r="F49" s="256" t="str">
        <f>Badges!C56</f>
        <v xml:space="preserve">Read about women who change the </v>
      </c>
      <c r="G49" s="258" t="str">
        <f>IF(Badges!P56="A","A"," ")</f>
        <v xml:space="preserve"> </v>
      </c>
      <c r="I49" s="255">
        <v>4</v>
      </c>
      <c r="J49" s="256" t="str">
        <f>Badges!C111</f>
        <v>Know how to move an injured person</v>
      </c>
      <c r="K49" s="257"/>
      <c r="M49" s="255"/>
      <c r="N49" s="256" t="str">
        <f>Badges!C182</f>
        <v>Interview your network</v>
      </c>
      <c r="O49" s="258" t="str">
        <f>IF(Badges!P182="A","A"," ")</f>
        <v xml:space="preserve"> </v>
      </c>
    </row>
    <row r="50" spans="1:19" x14ac:dyDescent="0.2">
      <c r="A50" s="267"/>
      <c r="B50" s="360" t="str">
        <f>Bridging!B6</f>
        <v>Pass It On!</v>
      </c>
      <c r="C50" s="259" t="str">
        <f>IF(Bridging!P10="C","C",IF(Bridging!P10="P","P",""))</f>
        <v/>
      </c>
      <c r="E50" s="255">
        <v>2</v>
      </c>
      <c r="F50" s="256" t="str">
        <f>Badges!C57</f>
        <v>Engage as a global citizen</v>
      </c>
      <c r="G50" s="257"/>
      <c r="I50" s="255"/>
      <c r="J50" s="256" t="str">
        <f>Badges!C112</f>
        <v>Visit a medical school</v>
      </c>
      <c r="K50" s="258" t="str">
        <f>IF(Badges!P112="A","A"," ")</f>
        <v xml:space="preserve"> </v>
      </c>
      <c r="M50" s="255"/>
      <c r="N50" s="256" t="str">
        <f>Badges!C183</f>
        <v>Interview a Financial guru</v>
      </c>
      <c r="O50" s="258" t="str">
        <f>IF(Badges!P183="A","A"," ")</f>
        <v xml:space="preserve"> </v>
      </c>
    </row>
    <row r="51" spans="1:19" x14ac:dyDescent="0.2">
      <c r="A51" s="267"/>
      <c r="B51" s="268" t="str">
        <f>Bridging!B11</f>
        <v>Look Ahead!</v>
      </c>
      <c r="C51" s="259" t="str">
        <f>IF(Bridging!P15="C","C",IF(Bridging!P15="P","P",""))</f>
        <v/>
      </c>
      <c r="E51" s="255"/>
      <c r="F51" s="256" t="str">
        <f>Badges!C58</f>
        <v>Compare laws</v>
      </c>
      <c r="G51" s="258" t="str">
        <f>IF(Badges!P58="A","A"," ")</f>
        <v xml:space="preserve"> </v>
      </c>
      <c r="I51" s="255"/>
      <c r="J51" s="256" t="str">
        <f>Badges!C113</f>
        <v>Take a wilderness first aid course</v>
      </c>
      <c r="K51" s="258" t="str">
        <f>IF(Badges!P113="A","A"," ")</f>
        <v xml:space="preserve"> </v>
      </c>
      <c r="M51" s="255"/>
      <c r="N51" s="256" t="str">
        <f>Badges!C184</f>
        <v>Interview an insurance expert</v>
      </c>
      <c r="O51" s="258" t="str">
        <f>IF(Badges!P184="A","A"," ")</f>
        <v xml:space="preserve"> </v>
      </c>
    </row>
    <row r="52" spans="1:19" x14ac:dyDescent="0.2">
      <c r="A52" s="267"/>
      <c r="B52" s="359" t="str">
        <f>Bridging!C16</f>
        <v>Plan a Ceremony</v>
      </c>
      <c r="C52" s="259" t="str">
        <f>IF(Bridging!P17="C","C",IF(Bridging!P17="P","P",""))</f>
        <v/>
      </c>
      <c r="E52" s="255"/>
      <c r="F52" s="256" t="str">
        <f>Badges!C59</f>
        <v xml:space="preserve">Track a public-policy issue being </v>
      </c>
      <c r="G52" s="258" t="str">
        <f>IF(Badges!P59="A","A"," ")</f>
        <v xml:space="preserve"> </v>
      </c>
      <c r="I52" s="255"/>
      <c r="J52" s="256" t="str">
        <f>Badges!C114</f>
        <v>Organize a mock emergency drill</v>
      </c>
      <c r="K52" s="258" t="str">
        <f>IF(Badges!P114="A","A"," ")</f>
        <v xml:space="preserve"> </v>
      </c>
      <c r="M52" s="354" t="str">
        <f>Badges!B168</f>
        <v>On My Own</v>
      </c>
      <c r="N52" s="355"/>
      <c r="O52" s="355"/>
    </row>
    <row r="53" spans="1:19" x14ac:dyDescent="0.2">
      <c r="B53" s="269" t="s">
        <v>140</v>
      </c>
      <c r="C53" s="259" t="str">
        <f>IF(Bridging!P18="C","C",IF(Bridging!P18="P","P",""))</f>
        <v/>
      </c>
      <c r="E53" s="255"/>
      <c r="F53" s="256" t="str">
        <f>Badges!C60</f>
        <v>Explore an international NGO</v>
      </c>
      <c r="G53" s="258" t="str">
        <f>IF(Badges!P60="A","A"," ")</f>
        <v xml:space="preserve"> </v>
      </c>
      <c r="I53" s="255">
        <v>5</v>
      </c>
      <c r="J53" s="256" t="str">
        <f>Badges!C115</f>
        <v>Explore real-life examples for handling wilderness emergencies</v>
      </c>
      <c r="K53" s="257"/>
      <c r="M53" s="255">
        <v>5</v>
      </c>
      <c r="N53" s="256" t="str">
        <f>Badges!C185</f>
        <v>Plan for sharing with others</v>
      </c>
      <c r="O53" s="257"/>
    </row>
    <row r="54" spans="1:19" x14ac:dyDescent="0.2">
      <c r="B54" s="263"/>
      <c r="C54" s="356"/>
      <c r="I54" s="255"/>
      <c r="J54" s="256" t="str">
        <f>Badges!C116</f>
        <v>Explore wilderness survival</v>
      </c>
      <c r="K54" s="258" t="str">
        <f>IF(Badges!P116="A","A"," ")</f>
        <v xml:space="preserve"> </v>
      </c>
      <c r="M54" s="255"/>
      <c r="N54" s="256" t="str">
        <f>Badges!C186</f>
        <v>Plan for presents</v>
      </c>
      <c r="O54" s="258" t="str">
        <f>IF(Badges!P186="A","A"," ")</f>
        <v xml:space="preserve"> </v>
      </c>
      <c r="Q54" s="275"/>
      <c r="R54" s="275"/>
      <c r="S54" s="248"/>
    </row>
    <row r="55" spans="1:19" x14ac:dyDescent="0.2">
      <c r="I55" s="255"/>
      <c r="J55" s="256" t="str">
        <f>Badges!C117</f>
        <v>Investigate extreme first aid</v>
      </c>
      <c r="K55" s="258" t="str">
        <f>IF(Badges!P117="A","A"," ")</f>
        <v xml:space="preserve"> </v>
      </c>
      <c r="M55" s="255"/>
      <c r="N55" s="256" t="str">
        <f>Badges!C187</f>
        <v>Budget for your time</v>
      </c>
      <c r="O55" s="258" t="str">
        <f>IF(Badges!P187="A","A"," ")</f>
        <v xml:space="preserve"> </v>
      </c>
      <c r="Q55" s="514"/>
      <c r="R55" s="514"/>
      <c r="S55" s="514"/>
    </row>
    <row r="56" spans="1:19" x14ac:dyDescent="0.2">
      <c r="I56" s="255"/>
      <c r="J56" s="256" t="str">
        <f>Badges!C118</f>
        <v>Interview an everyday hero</v>
      </c>
      <c r="K56" s="258" t="str">
        <f>IF(Badges!P118="A","A"," ")</f>
        <v xml:space="preserve"> </v>
      </c>
      <c r="M56" s="255"/>
      <c r="N56" s="256" t="str">
        <f>Badges!C188</f>
        <v>Charity starts… with a budget</v>
      </c>
      <c r="O56" s="258" t="str">
        <f>IF(Badges!P188="A","A"," ")</f>
        <v xml:space="preserve"> </v>
      </c>
    </row>
    <row r="57" spans="1:19" x14ac:dyDescent="0.2">
      <c r="I57" s="354" t="str">
        <f>Badges!B121</f>
        <v>Ambassador Girl Scout Way</v>
      </c>
      <c r="J57" s="355"/>
      <c r="K57" s="355"/>
      <c r="M57" s="354" t="str">
        <f>Badges!B215</f>
        <v>Research and Development</v>
      </c>
      <c r="N57" s="355"/>
      <c r="O57" s="355"/>
    </row>
    <row r="58" spans="1:19" x14ac:dyDescent="0.2">
      <c r="I58" s="255">
        <v>1</v>
      </c>
      <c r="J58" s="256" t="str">
        <f>Badges!C122</f>
        <v>Use song to bring people together or to spread a message</v>
      </c>
      <c r="K58" s="257"/>
      <c r="M58" s="255">
        <v>1</v>
      </c>
      <c r="N58" s="256" t="str">
        <f>Badges!C216</f>
        <v>Analyze sales trends</v>
      </c>
      <c r="O58" s="257"/>
    </row>
    <row r="59" spans="1:19" x14ac:dyDescent="0.2">
      <c r="I59" s="255"/>
      <c r="J59" s="256" t="str">
        <f>Badges!C123</f>
        <v>Use music to move people to action</v>
      </c>
      <c r="K59" s="258" t="str">
        <f>IF(Badges!P123="A","A"," ")</f>
        <v xml:space="preserve"> </v>
      </c>
      <c r="M59" s="255"/>
      <c r="N59" s="256" t="str">
        <f>Badges!C217</f>
        <v>Invest some R&amp;D</v>
      </c>
      <c r="O59" s="258" t="str">
        <f>IF(Badges!P217="A","A"," ")</f>
        <v xml:space="preserve"> </v>
      </c>
    </row>
    <row r="60" spans="1:19" x14ac:dyDescent="0.2">
      <c r="I60" s="255"/>
      <c r="J60" s="256" t="str">
        <f>Badges!C124</f>
        <v xml:space="preserve">Ogranize a songfest for younger </v>
      </c>
      <c r="K60" s="258" t="str">
        <f>IF(Badges!P124="A","A"," ")</f>
        <v xml:space="preserve"> </v>
      </c>
      <c r="M60" s="255">
        <v>2</v>
      </c>
      <c r="N60" s="256" t="str">
        <f>Badges!C218</f>
        <v>Reasearch how other companies innovate</v>
      </c>
      <c r="O60" s="257"/>
    </row>
    <row r="61" spans="1:19" x14ac:dyDescent="0.2">
      <c r="I61" s="255"/>
      <c r="J61" s="256" t="str">
        <f>Badges!C125</f>
        <v>Bring generations together in song</v>
      </c>
      <c r="K61" s="258" t="str">
        <f>IF(Badges!P125="A","A"," ")</f>
        <v xml:space="preserve"> </v>
      </c>
      <c r="M61" s="255"/>
      <c r="N61" s="256" t="str">
        <f>Badges!C219</f>
        <v>Find at least three other companies</v>
      </c>
      <c r="O61" s="258" t="str">
        <f>IF(Badges!P219="A","A"," ")</f>
        <v xml:space="preserve"> </v>
      </c>
    </row>
    <row r="62" spans="1:19" x14ac:dyDescent="0.2">
      <c r="I62" s="255">
        <v>2</v>
      </c>
      <c r="J62" s="256" t="str">
        <f>Badges!C126</f>
        <v>Celebrate World Thinking Day</v>
      </c>
      <c r="K62" s="257"/>
      <c r="M62" s="255">
        <v>3</v>
      </c>
      <c r="N62" s="256" t="str">
        <f>Badges!C218</f>
        <v>Reasearch how other companies innovate</v>
      </c>
      <c r="O62" s="257"/>
    </row>
    <row r="63" spans="1:19" x14ac:dyDescent="0.2">
      <c r="I63" s="255"/>
      <c r="J63" s="256" t="str">
        <f>Badges!C127</f>
        <v>Follow in the steps of female leaders</v>
      </c>
      <c r="K63" s="258" t="str">
        <f>IF(Badges!P127="A","A"," ")</f>
        <v xml:space="preserve"> </v>
      </c>
      <c r="M63" s="255"/>
      <c r="N63" s="256" t="str">
        <f>Badges!C221</f>
        <v>Developing a new product</v>
      </c>
      <c r="O63" s="258" t="str">
        <f>IF(Badges!P221="A","A"," ")</f>
        <v xml:space="preserve"> </v>
      </c>
    </row>
    <row r="64" spans="1:19" x14ac:dyDescent="0.2">
      <c r="I64" s="255"/>
      <c r="J64" s="256" t="str">
        <f>Badges!C128</f>
        <v>Make World Thinking Day cards</v>
      </c>
      <c r="K64" s="258" t="str">
        <f>IF(Badges!P128="A","A"," ")</f>
        <v xml:space="preserve"> </v>
      </c>
      <c r="M64" s="255">
        <v>4</v>
      </c>
      <c r="N64" s="256" t="str">
        <f>Badges!C222</f>
        <v>Expolore possible projects during your cookie sale</v>
      </c>
      <c r="O64" s="257"/>
    </row>
    <row r="65" spans="1:19" x14ac:dyDescent="0.2">
      <c r="I65" s="255"/>
      <c r="J65" s="256" t="str">
        <f>Badges!C129</f>
        <v>Earn their Word Thinking Day award</v>
      </c>
      <c r="K65" s="258" t="str">
        <f>IF(Badges!P129="A","A"," ")</f>
        <v xml:space="preserve"> </v>
      </c>
      <c r="M65" s="255"/>
      <c r="N65" s="256" t="str">
        <f>Badges!C223</f>
        <v>If you're considering serveral</v>
      </c>
      <c r="O65" s="258" t="str">
        <f>IF(Badges!P223="A","A"," ")</f>
        <v xml:space="preserve"> </v>
      </c>
    </row>
    <row r="66" spans="1:19" x14ac:dyDescent="0.2">
      <c r="M66" s="255">
        <v>5</v>
      </c>
      <c r="N66" s="256" t="str">
        <f>Badges!C220</f>
        <v>Find out how companies use R&amp;D to improve their products</v>
      </c>
      <c r="O66" s="257"/>
    </row>
    <row r="67" spans="1:19" x14ac:dyDescent="0.2">
      <c r="M67" s="255"/>
      <c r="N67" s="256" t="str">
        <f>Badges!C225</f>
        <v xml:space="preserve">R&amp;D can be more </v>
      </c>
      <c r="O67" s="258" t="str">
        <f>IF(Badges!P225="A","A"," ")</f>
        <v xml:space="preserve"> </v>
      </c>
    </row>
    <row r="70" spans="1:19" x14ac:dyDescent="0.2">
      <c r="F70" s="262"/>
      <c r="J70" s="262"/>
    </row>
    <row r="71" spans="1:19" x14ac:dyDescent="0.2">
      <c r="E71" s="292"/>
      <c r="F71" s="271"/>
      <c r="G71" s="356"/>
      <c r="H71" s="262"/>
      <c r="I71" s="292"/>
      <c r="J71" s="271"/>
      <c r="K71" s="356"/>
      <c r="L71" s="262"/>
      <c r="M71" s="262"/>
    </row>
    <row r="72" spans="1:19" x14ac:dyDescent="0.2">
      <c r="A72" s="505" t="s">
        <v>139</v>
      </c>
      <c r="B72" s="506"/>
      <c r="C72" s="507"/>
      <c r="E72" s="502" t="s">
        <v>59</v>
      </c>
      <c r="F72" s="502"/>
      <c r="G72" s="502"/>
      <c r="H72" s="262"/>
      <c r="I72" s="518" t="s">
        <v>139</v>
      </c>
      <c r="J72" s="518"/>
      <c r="K72" s="518"/>
      <c r="L72" s="262"/>
      <c r="M72" s="515" t="s">
        <v>139</v>
      </c>
      <c r="N72" s="516"/>
      <c r="O72" s="517"/>
      <c r="Q72" s="515" t="s">
        <v>139</v>
      </c>
      <c r="R72" s="516"/>
      <c r="S72" s="517"/>
    </row>
    <row r="73" spans="1:19" x14ac:dyDescent="0.2">
      <c r="A73" s="503" t="str">
        <f>'Council Own'!B6</f>
        <v>&lt;&lt;List Badge Here&gt;&gt;</v>
      </c>
      <c r="B73" s="504"/>
      <c r="C73" s="260" t="str">
        <f>IF('Council Own'!P28="C","C",IF('Council Own'!P28="P","P",""))</f>
        <v/>
      </c>
      <c r="E73" s="511" t="str">
        <f>'Fun Patches'!C5</f>
        <v>&lt;LIST PATCH HERE&gt;</v>
      </c>
      <c r="F73" s="512"/>
      <c r="G73" s="258" t="str">
        <f>IF('Fun Patches'!P5="A","A"," ")</f>
        <v xml:space="preserve"> </v>
      </c>
      <c r="H73" s="262"/>
      <c r="I73" s="266" t="str">
        <f>'Council Own'!B6</f>
        <v>&lt;&lt;List Badge Here&gt;&gt;</v>
      </c>
      <c r="J73" s="266"/>
      <c r="K73" s="266"/>
      <c r="L73" s="262"/>
      <c r="M73" s="266" t="str">
        <f>'Council Own'!B54</f>
        <v>&lt;&lt;List Badge Here&gt;&gt;</v>
      </c>
      <c r="N73" s="266"/>
      <c r="O73" s="266"/>
      <c r="Q73" s="266" t="str">
        <f>'Council Own'!B102</f>
        <v>&lt;&lt;List Badge Here&gt;&gt;</v>
      </c>
      <c r="R73" s="266"/>
      <c r="S73" s="266"/>
    </row>
    <row r="74" spans="1:19" x14ac:dyDescent="0.2">
      <c r="A74" s="503" t="str">
        <f>'Council Own'!B30</f>
        <v>&lt;&lt;List Badge Here&gt;&gt;</v>
      </c>
      <c r="B74" s="504"/>
      <c r="C74" s="260" t="str">
        <f>IF('Council Own'!P52="C","C",IF('Council Own'!P52="P","P",""))</f>
        <v/>
      </c>
      <c r="E74" s="489" t="str">
        <f>'Fun Patches'!C6</f>
        <v>&lt;LIST PATCH HERE&gt;</v>
      </c>
      <c r="F74" s="490"/>
      <c r="G74" s="265" t="str">
        <f>IF('Fun Patches'!P6="A","A"," ")</f>
        <v xml:space="preserve"> </v>
      </c>
      <c r="H74" s="262"/>
      <c r="I74" s="255">
        <v>1</v>
      </c>
      <c r="J74" s="359" t="str">
        <f>'Council Own'!C7</f>
        <v>&lt;List Requirement Here&gt;</v>
      </c>
      <c r="K74" s="265" t="str">
        <f>IF('Council Own'!P7="A","A"," ")</f>
        <v xml:space="preserve"> </v>
      </c>
      <c r="L74" s="262"/>
      <c r="M74" s="255">
        <v>1</v>
      </c>
      <c r="N74" s="359" t="str">
        <f>'Council Own'!C55</f>
        <v>&lt;List Requirement Here&gt;</v>
      </c>
      <c r="O74" s="265" t="str">
        <f>IF('Council Own'!P55="A","A"," ")</f>
        <v xml:space="preserve"> </v>
      </c>
      <c r="Q74" s="255">
        <v>1</v>
      </c>
      <c r="R74" s="359" t="str">
        <f>'Council Own'!C103</f>
        <v>&lt;List Requirement Here&gt;</v>
      </c>
      <c r="S74" s="265" t="str">
        <f>IF('Council Own'!P103="A","A"," ")</f>
        <v xml:space="preserve"> </v>
      </c>
    </row>
    <row r="75" spans="1:19" x14ac:dyDescent="0.2">
      <c r="A75" s="503" t="str">
        <f>'Council Own'!B54</f>
        <v>&lt;&lt;List Badge Here&gt;&gt;</v>
      </c>
      <c r="B75" s="504"/>
      <c r="C75" s="260" t="str">
        <f>IF('Council Own'!P76="C","C",IF('Council Own'!P76="P","P",""))</f>
        <v/>
      </c>
      <c r="E75" s="489" t="str">
        <f>'Fun Patches'!C7</f>
        <v>&lt;LIST PATCH HERE&gt;</v>
      </c>
      <c r="F75" s="490"/>
      <c r="G75" s="265" t="str">
        <f>IF('Fun Patches'!P7="A","A"," ")</f>
        <v xml:space="preserve"> </v>
      </c>
      <c r="H75" s="262"/>
      <c r="I75" s="255"/>
      <c r="J75" s="359" t="str">
        <f>'Council Own'!C8</f>
        <v>&lt;List Requirement Here&gt;</v>
      </c>
      <c r="K75" s="265" t="str">
        <f>IF('Council Own'!P8="A","A"," ")</f>
        <v xml:space="preserve"> </v>
      </c>
      <c r="L75" s="262"/>
      <c r="M75" s="255"/>
      <c r="N75" s="359" t="str">
        <f>'Council Own'!C56</f>
        <v>&lt;List Requirement Here&gt;</v>
      </c>
      <c r="O75" s="265" t="str">
        <f>IF('Council Own'!P56="A","A"," ")</f>
        <v xml:space="preserve"> </v>
      </c>
      <c r="Q75" s="255"/>
      <c r="R75" s="359" t="str">
        <f>'Council Own'!C104</f>
        <v>&lt;List Requirement Here&gt;</v>
      </c>
      <c r="S75" s="265" t="str">
        <f>IF('Council Own'!P104="A","A"," ")</f>
        <v xml:space="preserve"> </v>
      </c>
    </row>
    <row r="76" spans="1:19" x14ac:dyDescent="0.2">
      <c r="A76" s="503" t="str">
        <f>'Council Own'!B78</f>
        <v>&lt;&lt;List Badge Here&gt;&gt;</v>
      </c>
      <c r="B76" s="504"/>
      <c r="C76" s="260" t="str">
        <f>IF('Council Own'!P100="C","C",IF('Council Own'!P100="P","P",""))</f>
        <v/>
      </c>
      <c r="E76" s="489" t="str">
        <f>'Fun Patches'!C8</f>
        <v>&lt;LIST PATCH HERE&gt;</v>
      </c>
      <c r="F76" s="490"/>
      <c r="G76" s="265" t="str">
        <f>IF('Fun Patches'!P8="A","A"," ")</f>
        <v xml:space="preserve"> </v>
      </c>
      <c r="H76" s="262"/>
      <c r="I76" s="255"/>
      <c r="J76" s="359" t="str">
        <f>'Council Own'!C9</f>
        <v>&lt;List Requirement Here&gt;</v>
      </c>
      <c r="K76" s="265" t="str">
        <f>IF('Council Own'!P9="A","A"," ")</f>
        <v xml:space="preserve"> </v>
      </c>
      <c r="L76" s="262"/>
      <c r="M76" s="255"/>
      <c r="N76" s="359" t="str">
        <f>'Council Own'!C57</f>
        <v>&lt;List Requirement Here&gt;</v>
      </c>
      <c r="O76" s="265" t="str">
        <f>IF('Council Own'!P57="A","A"," ")</f>
        <v xml:space="preserve"> </v>
      </c>
      <c r="Q76" s="255"/>
      <c r="R76" s="359" t="str">
        <f>'Council Own'!C105</f>
        <v>&lt;List Requirement Here&gt;</v>
      </c>
      <c r="S76" s="265" t="str">
        <f>IF('Council Own'!P105="A","A"," ")</f>
        <v xml:space="preserve"> </v>
      </c>
    </row>
    <row r="77" spans="1:19" x14ac:dyDescent="0.2">
      <c r="A77" s="503" t="str">
        <f>'Council Own'!B102</f>
        <v>&lt;&lt;List Badge Here&gt;&gt;</v>
      </c>
      <c r="B77" s="504"/>
      <c r="C77" s="260" t="str">
        <f>IF('Council Own'!P124="C","C",IF('Council Own'!P124="P","P",""))</f>
        <v/>
      </c>
      <c r="E77" s="489" t="str">
        <f>'Fun Patches'!C9</f>
        <v>&lt;LIST PATCH HERE&gt;</v>
      </c>
      <c r="F77" s="490"/>
      <c r="G77" s="265" t="str">
        <f>IF('Fun Patches'!P9="A","A"," ")</f>
        <v xml:space="preserve"> </v>
      </c>
      <c r="H77" s="262"/>
      <c r="I77" s="255"/>
      <c r="J77" s="359" t="str">
        <f>'Council Own'!C10</f>
        <v>&lt;List Requirement Here&gt;</v>
      </c>
      <c r="K77" s="265" t="str">
        <f>IF('Council Own'!P10="A","A"," ")</f>
        <v xml:space="preserve"> </v>
      </c>
      <c r="L77" s="262"/>
      <c r="M77" s="255"/>
      <c r="N77" s="359" t="str">
        <f>'Council Own'!C58</f>
        <v>&lt;List Requirement Here&gt;</v>
      </c>
      <c r="O77" s="265" t="str">
        <f>IF('Council Own'!P58="A","A"," ")</f>
        <v xml:space="preserve"> </v>
      </c>
      <c r="Q77" s="255"/>
      <c r="R77" s="359" t="str">
        <f>'Council Own'!C106</f>
        <v>&lt;List Requirement Here&gt;</v>
      </c>
      <c r="S77" s="265" t="str">
        <f>IF('Council Own'!P106="A","A"," ")</f>
        <v xml:space="preserve"> </v>
      </c>
    </row>
    <row r="78" spans="1:19" x14ac:dyDescent="0.2">
      <c r="A78" s="503" t="str">
        <f>'Council Own'!B126</f>
        <v>&lt;&lt;List Badge Here&gt;&gt;</v>
      </c>
      <c r="B78" s="504"/>
      <c r="C78" s="260" t="str">
        <f>IF('Council Own'!P148="C","C",IF('Council Own'!P148="P","P",""))</f>
        <v/>
      </c>
      <c r="E78" s="489" t="str">
        <f>'Fun Patches'!C10</f>
        <v>&lt;LIST PATCH HERE&gt;</v>
      </c>
      <c r="F78" s="490"/>
      <c r="G78" s="265" t="str">
        <f>IF('Fun Patches'!P10="A","A"," ")</f>
        <v xml:space="preserve"> </v>
      </c>
      <c r="I78" s="255">
        <v>2</v>
      </c>
      <c r="J78" s="359" t="str">
        <f>'Council Own'!C11</f>
        <v>&lt;List Requirement Here&gt;</v>
      </c>
      <c r="K78" s="265" t="str">
        <f>IF('Council Own'!P11="A","A"," ")</f>
        <v xml:space="preserve"> </v>
      </c>
      <c r="M78" s="255">
        <v>2</v>
      </c>
      <c r="N78" s="359" t="str">
        <f>'Council Own'!C59</f>
        <v>&lt;List Requirement Here&gt;</v>
      </c>
      <c r="O78" s="265" t="str">
        <f>IF('Council Own'!P59="A","A"," ")</f>
        <v xml:space="preserve"> </v>
      </c>
      <c r="Q78" s="255">
        <v>2</v>
      </c>
      <c r="R78" s="359" t="str">
        <f>'Council Own'!C107</f>
        <v>&lt;List Requirement Here&gt;</v>
      </c>
      <c r="S78" s="265" t="str">
        <f>IF('Council Own'!P107="A","A"," ")</f>
        <v xml:space="preserve"> </v>
      </c>
    </row>
    <row r="79" spans="1:19" x14ac:dyDescent="0.2">
      <c r="E79" s="489" t="str">
        <f>'Fun Patches'!C11</f>
        <v>&lt;LIST PATCH HERE&gt;</v>
      </c>
      <c r="F79" s="490"/>
      <c r="G79" s="265" t="str">
        <f>IF('Fun Patches'!P11="A","A"," ")</f>
        <v xml:space="preserve"> </v>
      </c>
      <c r="I79" s="255"/>
      <c r="J79" s="359" t="str">
        <f>'Council Own'!C12</f>
        <v>&lt;List Requirement Here&gt;</v>
      </c>
      <c r="K79" s="265" t="str">
        <f>IF('Council Own'!P12="A","A"," ")</f>
        <v xml:space="preserve"> </v>
      </c>
      <c r="M79" s="255"/>
      <c r="N79" s="359" t="str">
        <f>'Council Own'!C60</f>
        <v>&lt;List Requirement Here&gt;</v>
      </c>
      <c r="O79" s="265" t="str">
        <f>IF('Council Own'!P60="A","A"," ")</f>
        <v xml:space="preserve"> </v>
      </c>
      <c r="Q79" s="255"/>
      <c r="R79" s="359" t="str">
        <f>'Council Own'!C108</f>
        <v>&lt;List Requirement Here&gt;</v>
      </c>
      <c r="S79" s="265" t="str">
        <f>IF('Council Own'!P108="A","A"," ")</f>
        <v xml:space="preserve"> </v>
      </c>
    </row>
    <row r="80" spans="1:19" x14ac:dyDescent="0.2">
      <c r="E80" s="489" t="str">
        <f>'Fun Patches'!C12</f>
        <v>&lt;LIST PATCH HERE&gt;</v>
      </c>
      <c r="F80" s="490"/>
      <c r="G80" s="265" t="str">
        <f>IF('Fun Patches'!P12="A","A"," ")</f>
        <v xml:space="preserve"> </v>
      </c>
      <c r="I80" s="255"/>
      <c r="J80" s="359" t="str">
        <f>'Council Own'!C13</f>
        <v>&lt;List Requirement Here&gt;</v>
      </c>
      <c r="K80" s="265" t="str">
        <f>IF('Council Own'!P13="A","A"," ")</f>
        <v xml:space="preserve"> </v>
      </c>
      <c r="M80" s="255"/>
      <c r="N80" s="359" t="str">
        <f>'Council Own'!C61</f>
        <v>&lt;List Requirement Here&gt;</v>
      </c>
      <c r="O80" s="265" t="str">
        <f>IF('Council Own'!P61="A","A"," ")</f>
        <v xml:space="preserve"> </v>
      </c>
      <c r="Q80" s="255"/>
      <c r="R80" s="359" t="str">
        <f>'Council Own'!C109</f>
        <v>&lt;List Requirement Here&gt;</v>
      </c>
      <c r="S80" s="265" t="str">
        <f>IF('Council Own'!P109="A","A"," ")</f>
        <v xml:space="preserve"> </v>
      </c>
    </row>
    <row r="81" spans="1:22" x14ac:dyDescent="0.2">
      <c r="E81" s="489" t="str">
        <f>'Fun Patches'!C13</f>
        <v>&lt;LIST PATCH HERE&gt;</v>
      </c>
      <c r="F81" s="490"/>
      <c r="G81" s="265" t="str">
        <f>IF('Fun Patches'!P13="A","A"," ")</f>
        <v xml:space="preserve"> </v>
      </c>
      <c r="I81" s="255"/>
      <c r="J81" s="359" t="str">
        <f>'Council Own'!C14</f>
        <v>&lt;List Requirement Here&gt;</v>
      </c>
      <c r="K81" s="265" t="str">
        <f>IF('Council Own'!P14="A","A"," ")</f>
        <v xml:space="preserve"> </v>
      </c>
      <c r="M81" s="255"/>
      <c r="N81" s="359" t="str">
        <f>'Council Own'!C62</f>
        <v>&lt;List Requirement Here&gt;</v>
      </c>
      <c r="O81" s="265" t="str">
        <f>IF('Council Own'!P62="A","A"," ")</f>
        <v xml:space="preserve"> </v>
      </c>
      <c r="Q81" s="255"/>
      <c r="R81" s="359" t="str">
        <f>'Council Own'!C110</f>
        <v>&lt;List Requirement Here&gt;</v>
      </c>
      <c r="S81" s="265" t="str">
        <f>IF('Council Own'!P110="A","A"," ")</f>
        <v xml:space="preserve"> </v>
      </c>
    </row>
    <row r="82" spans="1:22" x14ac:dyDescent="0.2">
      <c r="E82" s="489" t="str">
        <f>'Fun Patches'!C14</f>
        <v>&lt;LIST PATCH HERE&gt;</v>
      </c>
      <c r="F82" s="490"/>
      <c r="G82" s="265" t="str">
        <f>IF('Fun Patches'!P14="A","A"," ")</f>
        <v xml:space="preserve"> </v>
      </c>
      <c r="I82" s="255">
        <v>3</v>
      </c>
      <c r="J82" s="359" t="str">
        <f>'Council Own'!C15</f>
        <v>&lt;List Requirement Here&gt;</v>
      </c>
      <c r="K82" s="265" t="str">
        <f>IF('Council Own'!P15="A","A"," ")</f>
        <v xml:space="preserve"> </v>
      </c>
      <c r="M82" s="255">
        <v>3</v>
      </c>
      <c r="N82" s="359" t="str">
        <f>'Council Own'!C63</f>
        <v>&lt;List Requirement Here&gt;</v>
      </c>
      <c r="O82" s="265" t="str">
        <f>IF('Council Own'!P63="A","A"," ")</f>
        <v xml:space="preserve"> </v>
      </c>
      <c r="Q82" s="255">
        <v>3</v>
      </c>
      <c r="R82" s="359" t="str">
        <f>'Council Own'!C111</f>
        <v>&lt;List Requirement Here&gt;</v>
      </c>
      <c r="S82" s="265" t="str">
        <f>IF('Council Own'!P111="A","A"," ")</f>
        <v xml:space="preserve"> </v>
      </c>
    </row>
    <row r="83" spans="1:22" x14ac:dyDescent="0.2">
      <c r="E83" s="489" t="str">
        <f>'Fun Patches'!C15</f>
        <v>&lt;LIST PATCH HERE&gt;</v>
      </c>
      <c r="F83" s="490"/>
      <c r="G83" s="265" t="str">
        <f>IF('Fun Patches'!P15="A","A"," ")</f>
        <v xml:space="preserve"> </v>
      </c>
      <c r="I83" s="255"/>
      <c r="J83" s="359" t="str">
        <f>'Council Own'!C16</f>
        <v>&lt;List Requirement Here&gt;</v>
      </c>
      <c r="K83" s="265" t="str">
        <f>IF('Council Own'!P16="A","A"," ")</f>
        <v xml:space="preserve"> </v>
      </c>
      <c r="M83" s="255"/>
      <c r="N83" s="359" t="str">
        <f>'Council Own'!C64</f>
        <v>&lt;List Requirement Here&gt;</v>
      </c>
      <c r="O83" s="265" t="str">
        <f>IF('Council Own'!P64="A","A"," ")</f>
        <v xml:space="preserve"> </v>
      </c>
      <c r="Q83" s="255"/>
      <c r="R83" s="359" t="str">
        <f>'Council Own'!C112</f>
        <v>&lt;List Requirement Here&gt;</v>
      </c>
      <c r="S83" s="265" t="str">
        <f>IF('Council Own'!P112="A","A"," ")</f>
        <v xml:space="preserve"> </v>
      </c>
    </row>
    <row r="84" spans="1:22" x14ac:dyDescent="0.2">
      <c r="E84" s="489" t="str">
        <f>'Fun Patches'!C16</f>
        <v>&lt;LIST PATCH HERE&gt;</v>
      </c>
      <c r="F84" s="490"/>
      <c r="G84" s="265" t="str">
        <f>IF('Fun Patches'!P16="A","A"," ")</f>
        <v xml:space="preserve"> </v>
      </c>
      <c r="I84" s="255"/>
      <c r="J84" s="359" t="str">
        <f>'Council Own'!C17</f>
        <v>&lt;List Requirement Here&gt;</v>
      </c>
      <c r="K84" s="265" t="str">
        <f>IF('Council Own'!P17="A","A"," ")</f>
        <v xml:space="preserve"> </v>
      </c>
      <c r="M84" s="255"/>
      <c r="N84" s="359" t="str">
        <f>'Council Own'!C65</f>
        <v>&lt;List Requirement Here&gt;</v>
      </c>
      <c r="O84" s="265" t="str">
        <f>IF('Council Own'!P65="A","A"," ")</f>
        <v xml:space="preserve"> </v>
      </c>
      <c r="Q84" s="255"/>
      <c r="R84" s="359" t="str">
        <f>'Council Own'!C113</f>
        <v>&lt;List Requirement Here&gt;</v>
      </c>
      <c r="S84" s="265" t="str">
        <f>IF('Council Own'!P113="A","A"," ")</f>
        <v xml:space="preserve"> </v>
      </c>
    </row>
    <row r="85" spans="1:22" x14ac:dyDescent="0.2">
      <c r="E85" s="489" t="str">
        <f>'Fun Patches'!C17</f>
        <v>&lt;LIST PATCH HERE&gt;</v>
      </c>
      <c r="F85" s="490"/>
      <c r="G85" s="258" t="str">
        <f>IF('Fun Patches'!P17="A","A"," ")</f>
        <v xml:space="preserve"> </v>
      </c>
      <c r="I85" s="255"/>
      <c r="J85" s="359" t="str">
        <f>'Council Own'!C18</f>
        <v>&lt;List Requirement Here&gt;</v>
      </c>
      <c r="K85" s="265" t="str">
        <f>IF('Council Own'!P18="A","A"," ")</f>
        <v xml:space="preserve"> </v>
      </c>
      <c r="M85" s="255"/>
      <c r="N85" s="359" t="str">
        <f>'Council Own'!C66</f>
        <v>&lt;List Requirement Here&gt;</v>
      </c>
      <c r="O85" s="265" t="str">
        <f>IF('Council Own'!P66="A","A"," ")</f>
        <v xml:space="preserve"> </v>
      </c>
      <c r="Q85" s="255"/>
      <c r="R85" s="359" t="str">
        <f>'Council Own'!C114</f>
        <v>&lt;List Requirement Here&gt;</v>
      </c>
      <c r="S85" s="265" t="str">
        <f>IF('Council Own'!P114="A","A"," ")</f>
        <v xml:space="preserve"> </v>
      </c>
    </row>
    <row r="86" spans="1:22" x14ac:dyDescent="0.2">
      <c r="A86" s="250"/>
      <c r="B86" s="251"/>
      <c r="C86" s="252"/>
      <c r="E86" s="489" t="str">
        <f>'Fun Patches'!C18</f>
        <v>&lt;LIST PATCH HERE&gt;</v>
      </c>
      <c r="F86" s="490"/>
      <c r="G86" s="265" t="str">
        <f>IF('Fun Patches'!P18="A","A"," ")</f>
        <v xml:space="preserve"> </v>
      </c>
      <c r="I86" s="255">
        <v>4</v>
      </c>
      <c r="J86" s="359" t="str">
        <f>'Council Own'!C19</f>
        <v>&lt;List Requirement Here&gt;</v>
      </c>
      <c r="K86" s="265" t="str">
        <f>IF('Council Own'!P19="A","A"," ")</f>
        <v xml:space="preserve"> </v>
      </c>
      <c r="M86" s="255">
        <v>4</v>
      </c>
      <c r="N86" s="359" t="str">
        <f>'Council Own'!C67</f>
        <v>&lt;List Requirement Here&gt;</v>
      </c>
      <c r="O86" s="265" t="str">
        <f>IF('Council Own'!P67="A","A"," ")</f>
        <v xml:space="preserve"> </v>
      </c>
      <c r="Q86" s="255">
        <v>4</v>
      </c>
      <c r="R86" s="359" t="str">
        <f>'Council Own'!C115</f>
        <v>&lt;List Requirement Here&gt;</v>
      </c>
      <c r="S86" s="265" t="str">
        <f>IF('Council Own'!P115="A","A"," ")</f>
        <v xml:space="preserve"> </v>
      </c>
    </row>
    <row r="87" spans="1:22" x14ac:dyDescent="0.2">
      <c r="E87" s="489" t="str">
        <f>'Fun Patches'!C19</f>
        <v>&lt;LIST PATCH HERE&gt;</v>
      </c>
      <c r="F87" s="490"/>
      <c r="G87" s="265" t="str">
        <f>IF('Fun Patches'!P19="A","A"," ")</f>
        <v xml:space="preserve"> </v>
      </c>
      <c r="I87" s="255"/>
      <c r="J87" s="359" t="str">
        <f>'Council Own'!C20</f>
        <v>&lt;List Requirement Here&gt;</v>
      </c>
      <c r="K87" s="265" t="str">
        <f>IF('Council Own'!P20="A","A"," ")</f>
        <v xml:space="preserve"> </v>
      </c>
      <c r="M87" s="255"/>
      <c r="N87" s="359" t="str">
        <f>'Council Own'!C68</f>
        <v>&lt;List Requirement Here&gt;</v>
      </c>
      <c r="O87" s="265" t="str">
        <f>IF('Council Own'!P68="A","A"," ")</f>
        <v xml:space="preserve"> </v>
      </c>
      <c r="Q87" s="255"/>
      <c r="R87" s="359" t="str">
        <f>'Council Own'!C116</f>
        <v>&lt;List Requirement Here&gt;</v>
      </c>
      <c r="S87" s="265" t="str">
        <f>IF('Council Own'!P116="A","A"," ")</f>
        <v xml:space="preserve"> </v>
      </c>
    </row>
    <row r="88" spans="1:22" x14ac:dyDescent="0.2">
      <c r="E88" s="489" t="str">
        <f>'Fun Patches'!C20</f>
        <v>&lt;LIST PATCH HERE&gt;</v>
      </c>
      <c r="F88" s="490"/>
      <c r="G88" s="265" t="str">
        <f>IF('Fun Patches'!P20="A","A"," ")</f>
        <v xml:space="preserve"> </v>
      </c>
      <c r="I88" s="255"/>
      <c r="J88" s="359" t="str">
        <f>'Council Own'!C21</f>
        <v>&lt;List Requirement Here&gt;</v>
      </c>
      <c r="K88" s="265" t="str">
        <f>IF('Council Own'!P21="A","A"," ")</f>
        <v xml:space="preserve"> </v>
      </c>
      <c r="M88" s="255"/>
      <c r="N88" s="359" t="str">
        <f>'Council Own'!C69</f>
        <v>&lt;List Requirement Here&gt;</v>
      </c>
      <c r="O88" s="265" t="str">
        <f>IF('Council Own'!P69="A","A"," ")</f>
        <v xml:space="preserve"> </v>
      </c>
      <c r="Q88" s="255"/>
      <c r="R88" s="359" t="str">
        <f>'Council Own'!C117</f>
        <v>&lt;List Requirement Here&gt;</v>
      </c>
      <c r="S88" s="265" t="str">
        <f>IF('Council Own'!P117="A","A"," ")</f>
        <v xml:space="preserve"> </v>
      </c>
    </row>
    <row r="89" spans="1:22" x14ac:dyDescent="0.2">
      <c r="E89" s="489" t="str">
        <f>'Fun Patches'!C21</f>
        <v>&lt;LIST PATCH HERE&gt;</v>
      </c>
      <c r="F89" s="490"/>
      <c r="G89" s="265" t="str">
        <f>IF('Fun Patches'!P21="A","A"," ")</f>
        <v xml:space="preserve"> </v>
      </c>
      <c r="I89" s="255"/>
      <c r="J89" s="359" t="str">
        <f>'Council Own'!C22</f>
        <v>&lt;List Requirement Here&gt;</v>
      </c>
      <c r="K89" s="265" t="str">
        <f>IF('Council Own'!P22="A","A"," ")</f>
        <v xml:space="preserve"> </v>
      </c>
      <c r="M89" s="255"/>
      <c r="N89" s="359" t="str">
        <f>'Council Own'!C70</f>
        <v>&lt;List Requirement Here&gt;</v>
      </c>
      <c r="O89" s="265" t="str">
        <f>IF('Council Own'!P70="A","A"," ")</f>
        <v xml:space="preserve"> </v>
      </c>
      <c r="Q89" s="255"/>
      <c r="R89" s="359" t="str">
        <f>'Council Own'!C118</f>
        <v>&lt;List Requirement Here&gt;</v>
      </c>
      <c r="S89" s="265" t="str">
        <f>IF('Council Own'!P118="A","A"," ")</f>
        <v xml:space="preserve"> </v>
      </c>
    </row>
    <row r="90" spans="1:22" x14ac:dyDescent="0.2">
      <c r="E90" s="489" t="str">
        <f>'Fun Patches'!C22</f>
        <v>&lt;LIST PATCH HERE&gt;</v>
      </c>
      <c r="F90" s="490"/>
      <c r="G90" s="265" t="str">
        <f>IF('Fun Patches'!P22="A","A"," ")</f>
        <v xml:space="preserve"> </v>
      </c>
      <c r="I90" s="255">
        <v>5</v>
      </c>
      <c r="J90" s="359" t="str">
        <f>'Council Own'!C23</f>
        <v>&lt;List Requirement Here&gt;</v>
      </c>
      <c r="K90" s="265" t="str">
        <f>IF('Council Own'!P23="A","A"," ")</f>
        <v xml:space="preserve"> </v>
      </c>
      <c r="M90" s="255">
        <v>5</v>
      </c>
      <c r="N90" s="359" t="str">
        <f>'Council Own'!C71</f>
        <v>&lt;List Requirement Here&gt;</v>
      </c>
      <c r="O90" s="265" t="str">
        <f>IF('Council Own'!P71="A","A"," ")</f>
        <v xml:space="preserve"> </v>
      </c>
      <c r="Q90" s="255">
        <v>5</v>
      </c>
      <c r="R90" s="359" t="str">
        <f>'Council Own'!C119</f>
        <v>&lt;List Requirement Here&gt;</v>
      </c>
      <c r="S90" s="265" t="str">
        <f>IF('Council Own'!P119="A","A"," ")</f>
        <v xml:space="preserve"> </v>
      </c>
    </row>
    <row r="91" spans="1:22" x14ac:dyDescent="0.2">
      <c r="E91" s="489" t="str">
        <f>'Fun Patches'!C23</f>
        <v>&lt;LIST PATCH HERE&gt;</v>
      </c>
      <c r="F91" s="490"/>
      <c r="G91" s="265" t="str">
        <f>IF('Fun Patches'!P23="A","A"," ")</f>
        <v xml:space="preserve"> </v>
      </c>
      <c r="I91" s="255"/>
      <c r="J91" s="359" t="str">
        <f>'Council Own'!C24</f>
        <v>&lt;List Requirement Here&gt;</v>
      </c>
      <c r="K91" s="265" t="str">
        <f>IF('Council Own'!P24="A","A"," ")</f>
        <v xml:space="preserve"> </v>
      </c>
      <c r="M91" s="255"/>
      <c r="N91" s="359" t="str">
        <f>'Council Own'!C72</f>
        <v>&lt;List Requirement Here&gt;</v>
      </c>
      <c r="O91" s="265" t="str">
        <f>IF('Council Own'!P72="A","A"," ")</f>
        <v xml:space="preserve"> </v>
      </c>
      <c r="Q91" s="255"/>
      <c r="R91" s="359" t="str">
        <f>'Council Own'!C120</f>
        <v>&lt;List Requirement Here&gt;</v>
      </c>
      <c r="S91" s="265" t="str">
        <f>IF('Council Own'!P120="A","A"," ")</f>
        <v xml:space="preserve"> </v>
      </c>
    </row>
    <row r="92" spans="1:22" x14ac:dyDescent="0.2">
      <c r="E92" s="489" t="str">
        <f>'Fun Patches'!C24</f>
        <v>&lt;LIST PATCH HERE&gt;</v>
      </c>
      <c r="F92" s="490"/>
      <c r="G92" s="265" t="str">
        <f>IF('Fun Patches'!P24="A","A"," ")</f>
        <v xml:space="preserve"> </v>
      </c>
      <c r="I92" s="255"/>
      <c r="J92" s="359" t="str">
        <f>'Council Own'!C25</f>
        <v>&lt;List Requirement Here&gt;</v>
      </c>
      <c r="K92" s="265" t="str">
        <f>IF('Council Own'!P25="A","A"," ")</f>
        <v xml:space="preserve"> </v>
      </c>
      <c r="M92" s="255"/>
      <c r="N92" s="359" t="str">
        <f>'Council Own'!C73</f>
        <v>&lt;List Requirement Here&gt;</v>
      </c>
      <c r="O92" s="265" t="str">
        <f>IF('Council Own'!P73="A","A"," ")</f>
        <v xml:space="preserve"> </v>
      </c>
      <c r="Q92" s="255"/>
      <c r="R92" s="359" t="str">
        <f>'Council Own'!C121</f>
        <v>&lt;List Requirement Here&gt;</v>
      </c>
      <c r="S92" s="265" t="str">
        <f>IF('Council Own'!P121="A","A"," ")</f>
        <v xml:space="preserve"> </v>
      </c>
    </row>
    <row r="93" spans="1:22" x14ac:dyDescent="0.2">
      <c r="E93" s="489" t="str">
        <f>'Fun Patches'!C25</f>
        <v>&lt;LIST PATCH HERE&gt;</v>
      </c>
      <c r="F93" s="490"/>
      <c r="G93" s="265" t="str">
        <f>IF('Fun Patches'!P25="A","A"," ")</f>
        <v xml:space="preserve"> </v>
      </c>
      <c r="I93" s="255"/>
      <c r="J93" s="359" t="str">
        <f>'Council Own'!C26</f>
        <v>&lt;List Requirement Here&gt;</v>
      </c>
      <c r="K93" s="265" t="str">
        <f>IF('Council Own'!P26="A","A"," ")</f>
        <v xml:space="preserve"> </v>
      </c>
      <c r="M93" s="255"/>
      <c r="N93" s="359" t="str">
        <f>'Council Own'!C74</f>
        <v>&lt;List Requirement Here&gt;</v>
      </c>
      <c r="O93" s="265" t="str">
        <f>IF('Council Own'!P68="A","A"," ")</f>
        <v xml:space="preserve"> </v>
      </c>
      <c r="Q93" s="255"/>
      <c r="R93" s="359" t="str">
        <f>'Council Own'!C122</f>
        <v>&lt;List Requirement Here&gt;</v>
      </c>
      <c r="S93" s="265" t="str">
        <f>IF('Council Own'!P122="A","A"," ")</f>
        <v xml:space="preserve"> </v>
      </c>
    </row>
    <row r="94" spans="1:22" x14ac:dyDescent="0.2">
      <c r="E94" s="489" t="str">
        <f>'Fun Patches'!C26</f>
        <v>&lt;LIST PATCH HERE&gt;</v>
      </c>
      <c r="F94" s="490"/>
      <c r="G94" s="265" t="str">
        <f>IF('Fun Patches'!P26="A","A"," ")</f>
        <v xml:space="preserve"> </v>
      </c>
      <c r="I94" s="266" t="str">
        <f>'Council Own'!B30</f>
        <v>&lt;&lt;List Badge Here&gt;&gt;</v>
      </c>
      <c r="J94" s="266"/>
      <c r="K94" s="266"/>
      <c r="M94" s="266" t="str">
        <f>'Council Own'!B78</f>
        <v>&lt;&lt;List Badge Here&gt;&gt;</v>
      </c>
      <c r="N94" s="266"/>
      <c r="O94" s="266"/>
      <c r="Q94" s="266" t="str">
        <f>'Council Own'!B126</f>
        <v>&lt;&lt;List Badge Here&gt;&gt;</v>
      </c>
      <c r="R94" s="266"/>
      <c r="S94" s="266"/>
    </row>
    <row r="95" spans="1:22" x14ac:dyDescent="0.2">
      <c r="E95" s="489" t="str">
        <f>'Fun Patches'!C27</f>
        <v>&lt;LIST PATCH HERE&gt;</v>
      </c>
      <c r="F95" s="490"/>
      <c r="G95" s="265" t="str">
        <f>IF('Fun Patches'!P27="A","A"," ")</f>
        <v xml:space="preserve"> </v>
      </c>
      <c r="I95" s="255">
        <v>1</v>
      </c>
      <c r="J95" s="359" t="str">
        <f>'Council Own'!C31</f>
        <v>&lt;List Requirement Here&gt;</v>
      </c>
      <c r="K95" s="265" t="str">
        <f>IF('Council Own'!P31="A","A"," ")</f>
        <v xml:space="preserve"> </v>
      </c>
      <c r="M95" s="255">
        <v>1</v>
      </c>
      <c r="N95" s="359" t="str">
        <f>'Council Own'!C79</f>
        <v>&lt;List Requirement Here&gt;</v>
      </c>
      <c r="O95" s="265" t="str">
        <f>IF('Council Own'!P79="A","A"," ")</f>
        <v xml:space="preserve"> </v>
      </c>
      <c r="Q95" s="255">
        <v>1</v>
      </c>
      <c r="R95" s="359" t="str">
        <f>'Council Own'!C127</f>
        <v>&lt;List Requirement Here&gt;</v>
      </c>
      <c r="S95" s="265" t="str">
        <f>IF('Council Own'!P127="A","A"," ")</f>
        <v xml:space="preserve"> </v>
      </c>
    </row>
    <row r="96" spans="1:22" x14ac:dyDescent="0.2">
      <c r="E96" s="489" t="str">
        <f>'Fun Patches'!C28</f>
        <v>&lt;LIST PATCH HERE&gt;</v>
      </c>
      <c r="F96" s="490"/>
      <c r="G96" s="265" t="str">
        <f>IF('Fun Patches'!P28="A","A"," ")</f>
        <v xml:space="preserve"> </v>
      </c>
      <c r="I96" s="255"/>
      <c r="J96" s="359" t="str">
        <f>'Council Own'!C32</f>
        <v>&lt;List Requirement Here&gt;</v>
      </c>
      <c r="K96" s="265" t="str">
        <f>IF('Council Own'!P32="A","A"," ")</f>
        <v xml:space="preserve"> </v>
      </c>
      <c r="M96" s="255"/>
      <c r="N96" s="359" t="str">
        <f>'Council Own'!C80</f>
        <v>&lt;List Requirement Here&gt;</v>
      </c>
      <c r="O96" s="265" t="str">
        <f>IF('Council Own'!P80="A","A"," ")</f>
        <v xml:space="preserve"> </v>
      </c>
      <c r="Q96" s="255"/>
      <c r="R96" s="359" t="str">
        <f>'Council Own'!C128</f>
        <v>&lt;List Requirement Here&gt;</v>
      </c>
      <c r="S96" s="265" t="str">
        <f>IF('Council Own'!P128="A","A"," ")</f>
        <v xml:space="preserve"> </v>
      </c>
      <c r="U96" s="253"/>
      <c r="V96" s="253"/>
    </row>
    <row r="97" spans="1:23" x14ac:dyDescent="0.2">
      <c r="E97" s="489" t="str">
        <f>'Fun Patches'!C29</f>
        <v>&lt;LIST PATCH HERE&gt;</v>
      </c>
      <c r="F97" s="490"/>
      <c r="G97" s="265" t="str">
        <f>IF('Fun Patches'!P29="A","A"," ")</f>
        <v xml:space="preserve"> </v>
      </c>
      <c r="I97" s="255"/>
      <c r="J97" s="359" t="str">
        <f>'Council Own'!C33</f>
        <v>&lt;List Requirement Here&gt;</v>
      </c>
      <c r="K97" s="265" t="str">
        <f>IF('Council Own'!P33="A","A"," ")</f>
        <v xml:space="preserve"> </v>
      </c>
      <c r="M97" s="255"/>
      <c r="N97" s="359" t="str">
        <f>'Council Own'!C81</f>
        <v>&lt;List Requirement Here&gt;</v>
      </c>
      <c r="O97" s="265" t="str">
        <f>IF('Council Own'!P81="A","A"," ")</f>
        <v xml:space="preserve"> </v>
      </c>
      <c r="Q97" s="255"/>
      <c r="R97" s="359" t="str">
        <f>'Council Own'!C129</f>
        <v>&lt;List Requirement Here&gt;</v>
      </c>
      <c r="S97" s="265" t="str">
        <f>IF('Council Own'!P129="A","A"," ")</f>
        <v xml:space="preserve"> </v>
      </c>
      <c r="U97" s="253"/>
      <c r="V97" s="253"/>
    </row>
    <row r="98" spans="1:23" x14ac:dyDescent="0.2">
      <c r="A98" s="502" t="s">
        <v>78</v>
      </c>
      <c r="B98" s="502"/>
      <c r="C98" s="502"/>
      <c r="E98" s="489" t="str">
        <f>'Fun Patches'!C30</f>
        <v>&lt;LIST PATCH HERE&gt;</v>
      </c>
      <c r="F98" s="490"/>
      <c r="G98" s="265" t="str">
        <f>IF('Fun Patches'!P30="A","A"," ")</f>
        <v xml:space="preserve"> </v>
      </c>
      <c r="I98" s="255"/>
      <c r="J98" s="359" t="str">
        <f>'Council Own'!C34</f>
        <v>&lt;List Requirement Here&gt;</v>
      </c>
      <c r="K98" s="265" t="str">
        <f>IF('Council Own'!P34="A","A"," ")</f>
        <v xml:space="preserve"> </v>
      </c>
      <c r="M98" s="255"/>
      <c r="N98" s="359" t="str">
        <f>'Council Own'!C82</f>
        <v>&lt;List Requirement Here&gt;</v>
      </c>
      <c r="O98" s="265" t="str">
        <f>IF('Council Own'!P82="A","A"," ")</f>
        <v xml:space="preserve"> </v>
      </c>
      <c r="Q98" s="255"/>
      <c r="R98" s="359" t="str">
        <f>'Council Own'!C130</f>
        <v>&lt;List Requirement Here&gt;</v>
      </c>
      <c r="S98" s="265" t="str">
        <f>IF('Council Own'!P130="A","A"," ")</f>
        <v xml:space="preserve"> </v>
      </c>
      <c r="U98" s="253"/>
      <c r="V98" s="253"/>
    </row>
    <row r="99" spans="1:23" ht="14.25" customHeight="1" x14ac:dyDescent="0.2">
      <c r="A99" s="499" t="s">
        <v>75</v>
      </c>
      <c r="B99" s="500"/>
      <c r="C99" s="501"/>
      <c r="E99" s="489" t="str">
        <f>'Fun Patches'!C31</f>
        <v>&lt;LIST PATCH HERE&gt;</v>
      </c>
      <c r="F99" s="490"/>
      <c r="G99" s="265" t="str">
        <f>IF('Fun Patches'!P31="A","A"," ")</f>
        <v xml:space="preserve"> </v>
      </c>
      <c r="I99" s="255">
        <v>2</v>
      </c>
      <c r="J99" s="359" t="str">
        <f>'Council Own'!C35</f>
        <v>&lt;List Requirement Here&gt;</v>
      </c>
      <c r="K99" s="265" t="str">
        <f>IF('Council Own'!P35="A","A"," ")</f>
        <v xml:space="preserve"> </v>
      </c>
      <c r="M99" s="255">
        <v>2</v>
      </c>
      <c r="N99" s="359" t="str">
        <f>'Council Own'!C83</f>
        <v>&lt;List Requirement Here&gt;</v>
      </c>
      <c r="O99" s="265" t="str">
        <f>IF('Council Own'!P83="A","A"," ")</f>
        <v xml:space="preserve"> </v>
      </c>
      <c r="Q99" s="255">
        <v>2</v>
      </c>
      <c r="R99" s="359" t="str">
        <f>'Council Own'!C131</f>
        <v>&lt;List Requirement Here&gt;</v>
      </c>
      <c r="S99" s="265" t="str">
        <f>IF('Council Own'!P131="A","A"," ")</f>
        <v xml:space="preserve"> </v>
      </c>
      <c r="U99" s="253"/>
      <c r="V99" s="253"/>
    </row>
    <row r="100" spans="1:23" x14ac:dyDescent="0.2">
      <c r="A100" s="499" t="s">
        <v>76</v>
      </c>
      <c r="B100" s="500"/>
      <c r="C100" s="501"/>
      <c r="E100" s="489" t="str">
        <f>'Fun Patches'!C32</f>
        <v>&lt;LIST PATCH HERE&gt;</v>
      </c>
      <c r="F100" s="490"/>
      <c r="G100" s="265" t="str">
        <f>IF('Fun Patches'!P32="A","A"," ")</f>
        <v xml:space="preserve"> </v>
      </c>
      <c r="I100" s="255"/>
      <c r="J100" s="359" t="str">
        <f>'Council Own'!C36</f>
        <v>&lt;List Requirement Here&gt;</v>
      </c>
      <c r="K100" s="265" t="str">
        <f>IF('Council Own'!P36="A","A"," ")</f>
        <v xml:space="preserve"> </v>
      </c>
      <c r="M100" s="255"/>
      <c r="N100" s="359" t="str">
        <f>'Council Own'!C84</f>
        <v>&lt;List Requirement Here&gt;</v>
      </c>
      <c r="O100" s="265" t="str">
        <f>IF('Council Own'!P84="A","A"," ")</f>
        <v xml:space="preserve"> </v>
      </c>
      <c r="Q100" s="255"/>
      <c r="R100" s="359" t="str">
        <f>'Council Own'!C132</f>
        <v>&lt;List Requirement Here&gt;</v>
      </c>
      <c r="S100" s="265" t="str">
        <f>IF('Council Own'!P132="A","A"," ")</f>
        <v xml:space="preserve"> </v>
      </c>
      <c r="U100" s="352"/>
      <c r="V100" s="353"/>
      <c r="W100" s="356"/>
    </row>
    <row r="101" spans="1:23" x14ac:dyDescent="0.2">
      <c r="A101" s="486" t="s">
        <v>77</v>
      </c>
      <c r="B101" s="487"/>
      <c r="C101" s="488"/>
      <c r="E101" s="489" t="str">
        <f>'Fun Patches'!C33</f>
        <v>&lt;LIST PATCH HERE&gt;</v>
      </c>
      <c r="F101" s="490"/>
      <c r="G101" s="265" t="str">
        <f>IF('Fun Patches'!P33="A","A"," ")</f>
        <v xml:space="preserve"> </v>
      </c>
      <c r="I101" s="255"/>
      <c r="J101" s="359" t="str">
        <f>'Council Own'!C37</f>
        <v>&lt;List Requirement Here&gt;</v>
      </c>
      <c r="K101" s="265" t="str">
        <f>IF('Council Own'!P37="A","A"," ")</f>
        <v xml:space="preserve"> </v>
      </c>
      <c r="M101" s="255"/>
      <c r="N101" s="359" t="str">
        <f>'Council Own'!C85</f>
        <v>&lt;List Requirement Here&gt;</v>
      </c>
      <c r="O101" s="265" t="str">
        <f>IF('Council Own'!P85="A","A"," ")</f>
        <v xml:space="preserve"> </v>
      </c>
      <c r="Q101" s="255"/>
      <c r="R101" s="359" t="str">
        <f>'Council Own'!C133</f>
        <v>&lt;List Requirement Here&gt;</v>
      </c>
      <c r="S101" s="265" t="str">
        <f>IF('Council Own'!P133="A","A"," ")</f>
        <v xml:space="preserve"> </v>
      </c>
      <c r="U101" s="253"/>
      <c r="V101" s="253"/>
    </row>
    <row r="102" spans="1:23" x14ac:dyDescent="0.2">
      <c r="E102" s="489" t="str">
        <f>'Fun Patches'!C34</f>
        <v>&lt;LIST PATCH HERE&gt;</v>
      </c>
      <c r="F102" s="490"/>
      <c r="G102" s="265" t="str">
        <f>IF('Fun Patches'!P34="A","A"," ")</f>
        <v xml:space="preserve"> </v>
      </c>
      <c r="I102" s="255"/>
      <c r="J102" s="359" t="str">
        <f>'Council Own'!C38</f>
        <v>&lt;List Requirement Here&gt;</v>
      </c>
      <c r="K102" s="265" t="str">
        <f>IF('Council Own'!P38="A","A"," ")</f>
        <v xml:space="preserve"> </v>
      </c>
      <c r="M102" s="255"/>
      <c r="N102" s="359" t="str">
        <f>'Council Own'!C86</f>
        <v>&lt;List Requirement Here&gt;</v>
      </c>
      <c r="O102" s="265" t="str">
        <f>IF('Council Own'!P86="A","A"," ")</f>
        <v xml:space="preserve"> </v>
      </c>
      <c r="Q102" s="255"/>
      <c r="R102" s="359" t="str">
        <f>'Council Own'!C134</f>
        <v>&lt;List Requirement Here&gt;</v>
      </c>
      <c r="S102" s="265" t="str">
        <f>IF('Council Own'!P134="A","A"," ")</f>
        <v xml:space="preserve"> </v>
      </c>
      <c r="U102" s="253"/>
      <c r="V102" s="253"/>
    </row>
    <row r="103" spans="1:23" x14ac:dyDescent="0.2">
      <c r="E103" s="489" t="str">
        <f>'Fun Patches'!C35</f>
        <v>&lt;LIST PATCH HERE&gt;</v>
      </c>
      <c r="F103" s="490"/>
      <c r="G103" s="265" t="str">
        <f>IF('Fun Patches'!P35="A","A"," ")</f>
        <v xml:space="preserve"> </v>
      </c>
      <c r="I103" s="255">
        <v>3</v>
      </c>
      <c r="J103" s="359" t="str">
        <f>'Council Own'!C39</f>
        <v>&lt;List Requirement Here&gt;</v>
      </c>
      <c r="K103" s="265" t="str">
        <f>IF('Council Own'!P39="A","A"," ")</f>
        <v xml:space="preserve"> </v>
      </c>
      <c r="M103" s="255">
        <v>3</v>
      </c>
      <c r="N103" s="359" t="str">
        <f>'Council Own'!C87</f>
        <v>&lt;List Requirement Here&gt;</v>
      </c>
      <c r="O103" s="265" t="str">
        <f>IF('Council Own'!P87="A","A"," ")</f>
        <v xml:space="preserve"> </v>
      </c>
      <c r="Q103" s="255">
        <v>3</v>
      </c>
      <c r="R103" s="359" t="str">
        <f>'Council Own'!C135</f>
        <v>&lt;List Requirement Here&gt;</v>
      </c>
      <c r="S103" s="265" t="str">
        <f>IF('Council Own'!P135="A","A"," ")</f>
        <v xml:space="preserve"> </v>
      </c>
      <c r="U103" s="253"/>
      <c r="V103" s="253"/>
    </row>
    <row r="104" spans="1:23" x14ac:dyDescent="0.2">
      <c r="E104" s="489" t="str">
        <f>'Fun Patches'!C36</f>
        <v>&lt;LIST PATCH HERE&gt;</v>
      </c>
      <c r="F104" s="490"/>
      <c r="G104" s="265" t="str">
        <f>IF('Fun Patches'!P36="A","A"," ")</f>
        <v xml:space="preserve"> </v>
      </c>
      <c r="I104" s="255"/>
      <c r="J104" s="359" t="str">
        <f>'Council Own'!C40</f>
        <v>&lt;List Requirement Here&gt;</v>
      </c>
      <c r="K104" s="265" t="str">
        <f>IF('Council Own'!P40="A","A"," ")</f>
        <v xml:space="preserve"> </v>
      </c>
      <c r="M104" s="255"/>
      <c r="N104" s="359" t="str">
        <f>'Council Own'!C88</f>
        <v>&lt;List Requirement Here&gt;</v>
      </c>
      <c r="O104" s="265" t="str">
        <f>IF('Council Own'!P88="A","A"," ")</f>
        <v xml:space="preserve"> </v>
      </c>
      <c r="Q104" s="255"/>
      <c r="R104" s="359" t="str">
        <f>'Council Own'!C136</f>
        <v>&lt;List Requirement Here&gt;</v>
      </c>
      <c r="S104" s="265" t="str">
        <f>IF('Council Own'!P136="A","A"," ")</f>
        <v xml:space="preserve"> </v>
      </c>
      <c r="U104" s="253"/>
      <c r="V104" s="253"/>
    </row>
    <row r="105" spans="1:23" x14ac:dyDescent="0.2">
      <c r="E105" s="489" t="str">
        <f>'Fun Patches'!C37</f>
        <v>&lt;LIST PATCH HERE&gt;</v>
      </c>
      <c r="F105" s="490"/>
      <c r="G105" s="265" t="str">
        <f>IF('Fun Patches'!P37="A","A"," ")</f>
        <v xml:space="preserve"> </v>
      </c>
      <c r="I105" s="255"/>
      <c r="J105" s="359" t="str">
        <f>'Council Own'!C41</f>
        <v>&lt;List Requirement Here&gt;</v>
      </c>
      <c r="K105" s="265" t="str">
        <f>IF('Council Own'!P41="A","A"," ")</f>
        <v xml:space="preserve"> </v>
      </c>
      <c r="M105" s="255"/>
      <c r="N105" s="359" t="str">
        <f>'Council Own'!C89</f>
        <v>&lt;List Requirement Here&gt;</v>
      </c>
      <c r="O105" s="265" t="str">
        <f>IF('Council Own'!P89="A","A"," ")</f>
        <v xml:space="preserve"> </v>
      </c>
      <c r="Q105" s="255"/>
      <c r="R105" s="359" t="str">
        <f>'Council Own'!C137</f>
        <v>&lt;List Requirement Here&gt;</v>
      </c>
      <c r="S105" s="265" t="str">
        <f>IF('Council Own'!P137="A","A"," ")</f>
        <v xml:space="preserve"> </v>
      </c>
      <c r="U105" s="253"/>
      <c r="V105" s="253"/>
    </row>
    <row r="106" spans="1:23" x14ac:dyDescent="0.2">
      <c r="E106" s="489" t="str">
        <f>'Fun Patches'!C38</f>
        <v>&lt;LIST PATCH HERE&gt;</v>
      </c>
      <c r="F106" s="490"/>
      <c r="G106" s="265" t="str">
        <f>IF('Fun Patches'!P38="A","A"," ")</f>
        <v xml:space="preserve"> </v>
      </c>
      <c r="I106" s="255"/>
      <c r="J106" s="359" t="str">
        <f>'Council Own'!C42</f>
        <v>&lt;List Requirement Here&gt;</v>
      </c>
      <c r="K106" s="265" t="str">
        <f>IF('Council Own'!P42="A","A"," ")</f>
        <v xml:space="preserve"> </v>
      </c>
      <c r="M106" s="255"/>
      <c r="N106" s="359" t="str">
        <f>'Council Own'!C90</f>
        <v>&lt;List Requirement Here&gt;</v>
      </c>
      <c r="O106" s="265" t="str">
        <f>IF('Council Own'!P90="A","A"," ")</f>
        <v xml:space="preserve"> </v>
      </c>
      <c r="Q106" s="255"/>
      <c r="R106" s="359" t="str">
        <f>'Council Own'!C138</f>
        <v>&lt;List Requirement Here&gt;</v>
      </c>
      <c r="S106" s="265" t="str">
        <f>IF('Council Own'!P138="A","A"," ")</f>
        <v xml:space="preserve"> </v>
      </c>
      <c r="U106" s="253"/>
      <c r="V106" s="253"/>
    </row>
    <row r="107" spans="1:23" x14ac:dyDescent="0.2">
      <c r="E107" s="292"/>
      <c r="F107" s="271"/>
      <c r="G107" s="356"/>
      <c r="I107" s="255">
        <v>4</v>
      </c>
      <c r="J107" s="359" t="str">
        <f>'Council Own'!C43</f>
        <v>&lt;List Requirement Here&gt;</v>
      </c>
      <c r="K107" s="265" t="str">
        <f>IF('Council Own'!P43="A","A"," ")</f>
        <v xml:space="preserve"> </v>
      </c>
      <c r="M107" s="255">
        <v>4</v>
      </c>
      <c r="N107" s="359" t="str">
        <f>'Council Own'!C91</f>
        <v>&lt;List Requirement Here&gt;</v>
      </c>
      <c r="O107" s="265" t="str">
        <f>IF('Council Own'!P91="A","A"," ")</f>
        <v xml:space="preserve"> </v>
      </c>
      <c r="Q107" s="255">
        <v>4</v>
      </c>
      <c r="R107" s="359" t="str">
        <f>'Council Own'!C139</f>
        <v>&lt;List Requirement Here&gt;</v>
      </c>
      <c r="S107" s="265" t="str">
        <f>IF('Council Own'!P139="A","A"," ")</f>
        <v xml:space="preserve"> </v>
      </c>
      <c r="U107" s="253"/>
      <c r="V107" s="253"/>
    </row>
    <row r="108" spans="1:23" x14ac:dyDescent="0.2">
      <c r="I108" s="255"/>
      <c r="J108" s="359" t="str">
        <f>'Council Own'!C44</f>
        <v>&lt;List Requirement Here&gt;</v>
      </c>
      <c r="K108" s="265" t="str">
        <f>IF('Council Own'!P44="A","A"," ")</f>
        <v xml:space="preserve"> </v>
      </c>
      <c r="M108" s="255"/>
      <c r="N108" s="359" t="str">
        <f>'Council Own'!C92</f>
        <v>&lt;List Requirement Here&gt;</v>
      </c>
      <c r="O108" s="265" t="str">
        <f>IF('Council Own'!P92="A","A"," ")</f>
        <v xml:space="preserve"> </v>
      </c>
      <c r="Q108" s="255"/>
      <c r="R108" s="359" t="str">
        <f>'Council Own'!C140</f>
        <v>&lt;List Requirement Here&gt;</v>
      </c>
      <c r="S108" s="265" t="str">
        <f>IF('Council Own'!P140="A","A"," ")</f>
        <v xml:space="preserve"> </v>
      </c>
      <c r="U108" s="253"/>
      <c r="V108" s="253"/>
    </row>
    <row r="109" spans="1:23" x14ac:dyDescent="0.2">
      <c r="I109" s="255"/>
      <c r="J109" s="359" t="str">
        <f>'Council Own'!C45</f>
        <v>&lt;List Requirement Here&gt;</v>
      </c>
      <c r="K109" s="265" t="str">
        <f>IF('Council Own'!P45="A","A"," ")</f>
        <v xml:space="preserve"> </v>
      </c>
      <c r="M109" s="255"/>
      <c r="N109" s="359" t="str">
        <f>'Council Own'!C93</f>
        <v>&lt;List Requirement Here&gt;</v>
      </c>
      <c r="O109" s="265" t="str">
        <f>IF('Council Own'!P93="A","A"," ")</f>
        <v xml:space="preserve"> </v>
      </c>
      <c r="Q109" s="255"/>
      <c r="R109" s="359" t="str">
        <f>'Council Own'!C141</f>
        <v>&lt;List Requirement Here&gt;</v>
      </c>
      <c r="S109" s="265" t="str">
        <f>IF('Council Own'!P141="A","A"," ")</f>
        <v xml:space="preserve"> </v>
      </c>
      <c r="U109" s="253"/>
      <c r="V109" s="253"/>
    </row>
    <row r="110" spans="1:23" x14ac:dyDescent="0.2">
      <c r="I110" s="255"/>
      <c r="J110" s="359" t="str">
        <f>'Council Own'!C46</f>
        <v>&lt;List Requirement Here&gt;</v>
      </c>
      <c r="K110" s="265" t="str">
        <f>IF('Council Own'!P46="A","A"," ")</f>
        <v xml:space="preserve"> </v>
      </c>
      <c r="M110" s="255"/>
      <c r="N110" s="359" t="str">
        <f>'Council Own'!C94</f>
        <v>&lt;List Requirement Here&gt;</v>
      </c>
      <c r="O110" s="265" t="str">
        <f>IF('Council Own'!P94="A","A"," ")</f>
        <v xml:space="preserve"> </v>
      </c>
      <c r="Q110" s="255"/>
      <c r="R110" s="359" t="str">
        <f>'Council Own'!C142</f>
        <v>&lt;List Requirement Here&gt;</v>
      </c>
      <c r="S110" s="265" t="str">
        <f>IF('Council Own'!P142="A","A"," ")</f>
        <v xml:space="preserve"> </v>
      </c>
      <c r="U110" s="253"/>
      <c r="V110" s="253"/>
    </row>
    <row r="111" spans="1:23" x14ac:dyDescent="0.2">
      <c r="I111" s="255">
        <v>5</v>
      </c>
      <c r="J111" s="359" t="str">
        <f>'Council Own'!C47</f>
        <v>&lt;List Requirement Here&gt;</v>
      </c>
      <c r="K111" s="265" t="str">
        <f>IF('Council Own'!P47="A","A"," ")</f>
        <v xml:space="preserve"> </v>
      </c>
      <c r="M111" s="255">
        <v>5</v>
      </c>
      <c r="N111" s="359" t="str">
        <f>'Council Own'!C95</f>
        <v>&lt;List Requirement Here&gt;</v>
      </c>
      <c r="O111" s="265" t="str">
        <f>IF('Council Own'!P95="A","A"," ")</f>
        <v xml:space="preserve"> </v>
      </c>
      <c r="Q111" s="255">
        <v>5</v>
      </c>
      <c r="R111" s="359" t="str">
        <f>'Council Own'!C143</f>
        <v>&lt;List Requirement Here&gt;</v>
      </c>
      <c r="S111" s="265" t="str">
        <f>IF('Council Own'!P143="A","A"," ")</f>
        <v xml:space="preserve"> </v>
      </c>
      <c r="U111" s="353"/>
      <c r="V111" s="353"/>
      <c r="W111" s="356"/>
    </row>
    <row r="112" spans="1:23" x14ac:dyDescent="0.2">
      <c r="I112" s="255"/>
      <c r="J112" s="359" t="str">
        <f>'Council Own'!C48</f>
        <v>&lt;List Requirement Here&gt;</v>
      </c>
      <c r="K112" s="265" t="str">
        <f>IF('Council Own'!P48="A","A"," ")</f>
        <v xml:space="preserve"> </v>
      </c>
      <c r="M112" s="255"/>
      <c r="N112" s="359" t="str">
        <f>'Council Own'!C96</f>
        <v>&lt;List Requirement Here&gt;</v>
      </c>
      <c r="O112" s="265" t="str">
        <f>IF('Council Own'!P96="A","A"," ")</f>
        <v xml:space="preserve"> </v>
      </c>
      <c r="Q112" s="255"/>
      <c r="R112" s="359" t="str">
        <f>'Council Own'!C144</f>
        <v>&lt;List Requirement Here&gt;</v>
      </c>
      <c r="S112" s="265" t="str">
        <f>IF('Council Own'!P144="A","A"," ")</f>
        <v xml:space="preserve"> </v>
      </c>
      <c r="U112" s="253"/>
      <c r="V112" s="253"/>
    </row>
    <row r="113" spans="9:22" x14ac:dyDescent="0.2">
      <c r="I113" s="255"/>
      <c r="J113" s="359" t="str">
        <f>'Council Own'!C49</f>
        <v>&lt;List Requirement Here&gt;</v>
      </c>
      <c r="K113" s="265" t="str">
        <f>IF('Council Own'!P49="A","A"," ")</f>
        <v xml:space="preserve"> </v>
      </c>
      <c r="M113" s="255"/>
      <c r="N113" s="359" t="str">
        <f>'Council Own'!C97</f>
        <v>&lt;List Requirement Here&gt;</v>
      </c>
      <c r="O113" s="265" t="str">
        <f>IF('Council Own'!P97="A","A"," ")</f>
        <v xml:space="preserve"> </v>
      </c>
      <c r="Q113" s="255"/>
      <c r="R113" s="359" t="str">
        <f>'Council Own'!C145</f>
        <v>&lt;List Requirement Here&gt;</v>
      </c>
      <c r="S113" s="265" t="str">
        <f>IF('Council Own'!P145="A","A"," ")</f>
        <v xml:space="preserve"> </v>
      </c>
      <c r="U113" s="253"/>
      <c r="V113" s="253"/>
    </row>
    <row r="114" spans="9:22" x14ac:dyDescent="0.2">
      <c r="I114" s="255"/>
      <c r="J114" s="359" t="str">
        <f>'Council Own'!C50</f>
        <v>&lt;List Requirement Here&gt;</v>
      </c>
      <c r="K114" s="265" t="str">
        <f>IF('Council Own'!P50="A","A"," ")</f>
        <v xml:space="preserve"> </v>
      </c>
      <c r="M114" s="255"/>
      <c r="N114" s="359" t="str">
        <f>'Council Own'!C98</f>
        <v>&lt;List Requirement Here&gt;</v>
      </c>
      <c r="O114" s="265" t="str">
        <f>IF('Council Own'!P98="A","A"," ")</f>
        <v xml:space="preserve"> </v>
      </c>
      <c r="Q114" s="255"/>
      <c r="R114" s="359" t="str">
        <f>'Council Own'!C146</f>
        <v>&lt;List Requirement Here&gt;</v>
      </c>
      <c r="S114" s="265" t="str">
        <f>IF('Council Own'!P146="A","A"," ")</f>
        <v xml:space="preserve"> </v>
      </c>
      <c r="U114" s="253"/>
      <c r="V114" s="253"/>
    </row>
    <row r="115" spans="9:22" x14ac:dyDescent="0.2">
      <c r="I115" s="292"/>
      <c r="J115" s="271"/>
      <c r="K115" s="356"/>
      <c r="U115" s="253"/>
      <c r="V115" s="253"/>
    </row>
    <row r="116" spans="9:22" x14ac:dyDescent="0.2">
      <c r="I116" s="292"/>
      <c r="J116" s="271"/>
      <c r="K116" s="356"/>
      <c r="U116" s="253"/>
      <c r="V116" s="253"/>
    </row>
    <row r="117" spans="9:22" x14ac:dyDescent="0.2">
      <c r="I117" s="292"/>
      <c r="J117" s="271"/>
      <c r="K117" s="356"/>
    </row>
    <row r="118" spans="9:22" x14ac:dyDescent="0.2">
      <c r="I118" s="292"/>
      <c r="J118" s="271"/>
      <c r="K118" s="356"/>
    </row>
    <row r="119" spans="9:22" x14ac:dyDescent="0.2">
      <c r="I119" s="292"/>
      <c r="J119" s="271"/>
      <c r="K119" s="356"/>
    </row>
    <row r="120" spans="9:22" x14ac:dyDescent="0.2">
      <c r="I120" s="292"/>
      <c r="J120" s="271"/>
      <c r="K120" s="356"/>
    </row>
    <row r="121" spans="9:22" x14ac:dyDescent="0.2">
      <c r="J121" s="262"/>
      <c r="K121" s="262"/>
    </row>
  </sheetData>
  <sheetProtection password="9A15" sheet="1" objects="1" scenarios="1"/>
  <mergeCells count="113">
    <mergeCell ref="A3:B3"/>
    <mergeCell ref="Q3:R3"/>
    <mergeCell ref="A4:C4"/>
    <mergeCell ref="Q4:R4"/>
    <mergeCell ref="A5:B5"/>
    <mergeCell ref="Q5:R5"/>
    <mergeCell ref="A1:C1"/>
    <mergeCell ref="E1:G1"/>
    <mergeCell ref="I1:K1"/>
    <mergeCell ref="M1:O1"/>
    <mergeCell ref="Q1:S1"/>
    <mergeCell ref="E2:G2"/>
    <mergeCell ref="Q2:R2"/>
    <mergeCell ref="A9:B9"/>
    <mergeCell ref="Q9:R9"/>
    <mergeCell ref="A10:B10"/>
    <mergeCell ref="Q10:R10"/>
    <mergeCell ref="A11:B11"/>
    <mergeCell ref="Q11:R11"/>
    <mergeCell ref="A6:B6"/>
    <mergeCell ref="Q6:R6"/>
    <mergeCell ref="A7:B7"/>
    <mergeCell ref="Q7:R7"/>
    <mergeCell ref="A8:B8"/>
    <mergeCell ref="Q8:R8"/>
    <mergeCell ref="A15:B15"/>
    <mergeCell ref="Q15:R15"/>
    <mergeCell ref="A16:B16"/>
    <mergeCell ref="Q16:R16"/>
    <mergeCell ref="A17:B17"/>
    <mergeCell ref="Q17:R17"/>
    <mergeCell ref="A12:B12"/>
    <mergeCell ref="Q12:R12"/>
    <mergeCell ref="A13:C13"/>
    <mergeCell ref="Q13:R13"/>
    <mergeCell ref="A14:B14"/>
    <mergeCell ref="Q14:R14"/>
    <mergeCell ref="A21:C21"/>
    <mergeCell ref="Q21:R21"/>
    <mergeCell ref="A22:B22"/>
    <mergeCell ref="A23:B23"/>
    <mergeCell ref="E23:G23"/>
    <mergeCell ref="A24:C24"/>
    <mergeCell ref="A18:B18"/>
    <mergeCell ref="Q18:R18"/>
    <mergeCell ref="A19:B19"/>
    <mergeCell ref="Q19:R19"/>
    <mergeCell ref="A20:B20"/>
    <mergeCell ref="Q20:R20"/>
    <mergeCell ref="B34:C34"/>
    <mergeCell ref="Q34:R34"/>
    <mergeCell ref="B35:C35"/>
    <mergeCell ref="B42:C42"/>
    <mergeCell ref="Q42:R42"/>
    <mergeCell ref="B43:C43"/>
    <mergeCell ref="A25:B25"/>
    <mergeCell ref="A26:B26"/>
    <mergeCell ref="A28:C28"/>
    <mergeCell ref="Q28:R28"/>
    <mergeCell ref="B29:C29"/>
    <mergeCell ref="B30:C30"/>
    <mergeCell ref="A73:B73"/>
    <mergeCell ref="E73:F73"/>
    <mergeCell ref="A74:B74"/>
    <mergeCell ref="E74:F74"/>
    <mergeCell ref="A75:B75"/>
    <mergeCell ref="E75:F75"/>
    <mergeCell ref="E45:G45"/>
    <mergeCell ref="A49:C49"/>
    <mergeCell ref="Q55:S55"/>
    <mergeCell ref="A72:C72"/>
    <mergeCell ref="E72:G72"/>
    <mergeCell ref="I72:K72"/>
    <mergeCell ref="M72:O72"/>
    <mergeCell ref="Q72:S72"/>
    <mergeCell ref="E79:F79"/>
    <mergeCell ref="E80:F80"/>
    <mergeCell ref="E81:F81"/>
    <mergeCell ref="E82:F82"/>
    <mergeCell ref="E83:F83"/>
    <mergeCell ref="E84:F84"/>
    <mergeCell ref="A76:B76"/>
    <mergeCell ref="E76:F76"/>
    <mergeCell ref="A77:B77"/>
    <mergeCell ref="E77:F77"/>
    <mergeCell ref="A78:B78"/>
    <mergeCell ref="E78:F78"/>
    <mergeCell ref="E91:F91"/>
    <mergeCell ref="E92:F92"/>
    <mergeCell ref="E93:F93"/>
    <mergeCell ref="E94:F94"/>
    <mergeCell ref="E95:F95"/>
    <mergeCell ref="E96:F96"/>
    <mergeCell ref="E85:F85"/>
    <mergeCell ref="E86:F86"/>
    <mergeCell ref="E87:F87"/>
    <mergeCell ref="E88:F88"/>
    <mergeCell ref="E89:F89"/>
    <mergeCell ref="E90:F90"/>
    <mergeCell ref="E106:F106"/>
    <mergeCell ref="A101:C101"/>
    <mergeCell ref="E101:F101"/>
    <mergeCell ref="E102:F102"/>
    <mergeCell ref="E103:F103"/>
    <mergeCell ref="E104:F104"/>
    <mergeCell ref="E105:F105"/>
    <mergeCell ref="E97:F97"/>
    <mergeCell ref="A98:C98"/>
    <mergeCell ref="E98:F98"/>
    <mergeCell ref="A99:C99"/>
    <mergeCell ref="E99:F99"/>
    <mergeCell ref="A100:C100"/>
    <mergeCell ref="E100:F100"/>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21"/>
  <sheetViews>
    <sheetView workbookViewId="0">
      <selection sqref="A1:XFD1048576"/>
    </sheetView>
  </sheetViews>
  <sheetFormatPr defaultRowHeight="12.75" x14ac:dyDescent="0.2"/>
  <cols>
    <col min="1" max="1" width="2.7109375" style="249" customWidth="1"/>
    <col min="2" max="2" width="30.7109375" style="249" customWidth="1"/>
    <col min="3" max="4" width="2.5703125" style="249" customWidth="1"/>
    <col min="5" max="5" width="2.7109375" style="249" bestFit="1" customWidth="1"/>
    <col min="6" max="6" width="30.28515625" style="249" customWidth="1"/>
    <col min="7" max="7" width="3" style="249" customWidth="1"/>
    <col min="8" max="8" width="3.140625" style="249" customWidth="1"/>
    <col min="9" max="9" width="2" style="249" customWidth="1"/>
    <col min="10" max="10" width="30.28515625" style="249" customWidth="1"/>
    <col min="11" max="11" width="3" style="249" customWidth="1"/>
    <col min="12" max="12" width="3.140625" style="249" customWidth="1"/>
    <col min="13" max="13" width="2" style="249" customWidth="1"/>
    <col min="14" max="14" width="30.28515625" style="249" customWidth="1"/>
    <col min="15" max="16" width="3" style="249" customWidth="1"/>
    <col min="17" max="17" width="2.7109375" style="249" customWidth="1"/>
    <col min="18" max="18" width="30.5703125" style="249" customWidth="1"/>
    <col min="19" max="19" width="2.7109375" style="249" customWidth="1"/>
    <col min="20" max="16384" width="9.140625" style="249"/>
  </cols>
  <sheetData>
    <row r="1" spans="1:21" ht="23.25" x14ac:dyDescent="0.35">
      <c r="A1" s="530" t="str">
        <f ca="1">MID(CELL("filename",A1),FIND(IF(ISERROR(FIND("]",CELL("filename",A1))),"$","]"),CELL("filename",A1))+1,256)</f>
        <v>ambassador 14</v>
      </c>
      <c r="B1" s="530"/>
      <c r="C1" s="530"/>
      <c r="D1" s="273"/>
      <c r="E1" s="524" t="s">
        <v>16</v>
      </c>
      <c r="F1" s="524"/>
      <c r="G1" s="524"/>
      <c r="I1" s="524" t="s">
        <v>16</v>
      </c>
      <c r="J1" s="524"/>
      <c r="K1" s="524"/>
      <c r="M1" s="524" t="s">
        <v>16</v>
      </c>
      <c r="N1" s="524"/>
      <c r="O1" s="524"/>
      <c r="Q1" s="524" t="s">
        <v>141</v>
      </c>
      <c r="R1" s="524"/>
      <c r="S1" s="524"/>
      <c r="T1" s="247"/>
      <c r="U1" s="247"/>
    </row>
    <row r="2" spans="1:21" s="253" customFormat="1" ht="13.5" thickBot="1" x14ac:dyDescent="0.25">
      <c r="A2" s="250"/>
      <c r="B2" s="251"/>
      <c r="C2" s="252" t="s">
        <v>17</v>
      </c>
      <c r="D2" s="251"/>
      <c r="E2" s="510" t="str">
        <f>Badges!B6</f>
        <v>Photography</v>
      </c>
      <c r="F2" s="510"/>
      <c r="G2" s="510"/>
      <c r="H2" s="249"/>
      <c r="I2" s="255">
        <v>3</v>
      </c>
      <c r="J2" s="256" t="str">
        <f>Badges!C61</f>
        <v>Dig into national or state public policy</v>
      </c>
      <c r="K2" s="257"/>
      <c r="L2" s="249"/>
      <c r="M2" s="255">
        <v>3</v>
      </c>
      <c r="N2" s="256" t="str">
        <f>Badges!C130</f>
        <v>Share sisterhood around the world</v>
      </c>
      <c r="O2" s="257"/>
      <c r="P2" s="249"/>
      <c r="Q2" s="511" t="str">
        <f>'Age-Level'!B5</f>
        <v>Gold Torch Award</v>
      </c>
      <c r="R2" s="512"/>
      <c r="S2" s="259" t="str">
        <f>IF('Age-Level'!Q8="C","C",IF('Age-Level'!Q8="P","P",""))</f>
        <v/>
      </c>
      <c r="T2" s="247"/>
      <c r="U2" s="247"/>
    </row>
    <row r="3" spans="1:21" x14ac:dyDescent="0.2">
      <c r="A3" s="528" t="s">
        <v>138</v>
      </c>
      <c r="B3" s="529"/>
      <c r="C3" s="254">
        <f>INT(COUNTIF(C5:C12,"C"))+INT(COUNTIF(C14:C26,"C"))</f>
        <v>0</v>
      </c>
      <c r="E3" s="255">
        <v>1</v>
      </c>
      <c r="F3" s="256" t="str">
        <f>Badges!C7</f>
        <v>Expore the power of photography</v>
      </c>
      <c r="G3" s="257"/>
      <c r="I3" s="255"/>
      <c r="J3" s="256" t="str">
        <f>Badges!C62</f>
        <v>Track your issue</v>
      </c>
      <c r="K3" s="258" t="str">
        <f>IF(Badges!Q62="A","A"," ")</f>
        <v xml:space="preserve"> </v>
      </c>
      <c r="M3" s="255"/>
      <c r="N3" s="256" t="str">
        <f>Badges!C131</f>
        <v>Explore an issue affecting girls and</v>
      </c>
      <c r="O3" s="258" t="str">
        <f>IF(Badges!Q131="A","A"," ")</f>
        <v xml:space="preserve"> </v>
      </c>
      <c r="Q3" s="489" t="str">
        <f>'Age-Level'!B9</f>
        <v>Ambassador Community Service bar</v>
      </c>
      <c r="R3" s="490"/>
      <c r="S3" s="259" t="str">
        <f>IF('Age-Level'!Q9="C","C",IF('Age-Level'!Q9="P","P",""))</f>
        <v/>
      </c>
      <c r="T3" s="247"/>
      <c r="U3" s="247"/>
    </row>
    <row r="4" spans="1:21" x14ac:dyDescent="0.2">
      <c r="A4" s="518" t="str">
        <f>Summary!A3</f>
        <v>Legacy</v>
      </c>
      <c r="B4" s="518"/>
      <c r="C4" s="518"/>
      <c r="E4" s="255"/>
      <c r="F4" s="256" t="str">
        <f>Badges!C8</f>
        <v>Go to a photography exhibit</v>
      </c>
      <c r="G4" s="258" t="str">
        <f>IF(Badges!Q8="A","A"," ")</f>
        <v xml:space="preserve"> </v>
      </c>
      <c r="I4" s="255"/>
      <c r="J4" s="256" t="str">
        <f>Badges!C63</f>
        <v>Talk to an interest gorup that promotes</v>
      </c>
      <c r="K4" s="258" t="str">
        <f>IF(Badges!Q63="A","A"," ")</f>
        <v xml:space="preserve"> </v>
      </c>
      <c r="M4" s="255"/>
      <c r="N4" s="256" t="str">
        <f>Badges!C132</f>
        <v>Organize an event on women and STEM</v>
      </c>
      <c r="O4" s="258" t="str">
        <f>IF(Badges!Q132="A","A"," ")</f>
        <v xml:space="preserve"> </v>
      </c>
      <c r="Q4" s="489" t="str">
        <f>'Age-Level'!B12</f>
        <v>Ambassador Service to Girl Scouting bar</v>
      </c>
      <c r="R4" s="490"/>
      <c r="S4" s="259" t="str">
        <f>IF('Age-Level'!Q10="C","C",IF('Age-Level'!Q10="P","P",""))</f>
        <v/>
      </c>
      <c r="T4" s="247"/>
      <c r="U4" s="247"/>
    </row>
    <row r="5" spans="1:21" x14ac:dyDescent="0.2">
      <c r="A5" s="519" t="str">
        <f>Summary!A4</f>
        <v>Photography</v>
      </c>
      <c r="B5" s="520"/>
      <c r="C5" s="260" t="str">
        <f>IF(Badges!Q28="C","C",IF(Badges!Q28="P","P",""))</f>
        <v/>
      </c>
      <c r="E5" s="255"/>
      <c r="F5" s="256" t="str">
        <f>Badges!C9</f>
        <v>Create a photography timeline.</v>
      </c>
      <c r="G5" s="258" t="str">
        <f>IF(Badges!Q9="A","A"," ")</f>
        <v xml:space="preserve"> </v>
      </c>
      <c r="I5" s="255"/>
      <c r="J5" s="256" t="str">
        <f>Badges!C64</f>
        <v>Compare three different states' positions</v>
      </c>
      <c r="K5" s="258" t="str">
        <f>IF(Badges!Q64="A","A"," ")</f>
        <v xml:space="preserve"> </v>
      </c>
      <c r="M5" s="255"/>
      <c r="N5" s="256" t="str">
        <f>Badges!C133</f>
        <v>Interview a global citizen</v>
      </c>
      <c r="O5" s="258" t="str">
        <f>IF(Badges!Q133="A","A"," ")</f>
        <v xml:space="preserve"> </v>
      </c>
      <c r="Q5" s="489" t="str">
        <f>'Age-Level'!B15</f>
        <v>Ambassador Volunteer in Training</v>
      </c>
      <c r="R5" s="490"/>
      <c r="S5" s="259" t="str">
        <f>IF('Age-Level'!Q19="C","C",IF('Age-Level'!Q19="P","P",""))</f>
        <v/>
      </c>
      <c r="T5" s="247"/>
      <c r="U5" s="247"/>
    </row>
    <row r="6" spans="1:21" x14ac:dyDescent="0.2">
      <c r="A6" s="508" t="str">
        <f>Summary!A5</f>
        <v>Coaching</v>
      </c>
      <c r="B6" s="509"/>
      <c r="C6" s="260" t="str">
        <f>IF(Badges!Q51="C","C",IF(Badges!Q51="P","P",""))</f>
        <v/>
      </c>
      <c r="E6" s="255"/>
      <c r="F6" s="256" t="str">
        <f>Badges!C10</f>
        <v>Make sticky-note comics</v>
      </c>
      <c r="G6" s="258" t="str">
        <f>IF(Badges!Q10="A","A"," ")</f>
        <v xml:space="preserve"> </v>
      </c>
      <c r="I6" s="255">
        <v>4</v>
      </c>
      <c r="J6" s="256" t="str">
        <f>Badges!C65</f>
        <v>Explore local or community policy</v>
      </c>
      <c r="K6" s="257"/>
      <c r="M6" s="255">
        <v>4</v>
      </c>
      <c r="N6" s="256" t="str">
        <f>Badges!C134</f>
        <v>Leave your wolrd better than you found it</v>
      </c>
      <c r="O6" s="257"/>
      <c r="Q6" s="489" t="str">
        <f>'Age-Level'!B20</f>
        <v>Journey Summit Pin</v>
      </c>
      <c r="R6" s="490"/>
      <c r="S6" s="259" t="str">
        <f>IF('Age-Level'!Q21="C","C",IF('Age-Level'!Q21="P","P",""))</f>
        <v/>
      </c>
      <c r="T6" s="247"/>
      <c r="U6" s="247"/>
    </row>
    <row r="7" spans="1:21" x14ac:dyDescent="0.2">
      <c r="A7" s="508" t="str">
        <f>Summary!A6</f>
        <v>Public Policy</v>
      </c>
      <c r="B7" s="509"/>
      <c r="C7" s="260" t="str">
        <f>IF(Badges!Q74="C","C",IF(Badges!Q74="P","P",""))</f>
        <v/>
      </c>
      <c r="E7" s="255">
        <v>2</v>
      </c>
      <c r="F7" s="256" t="str">
        <f>Badges!C11</f>
        <v>Focus on composition</v>
      </c>
      <c r="G7" s="257"/>
      <c r="I7" s="255"/>
      <c r="J7" s="256" t="str">
        <f>Badges!C66</f>
        <v>Attend a meeting</v>
      </c>
      <c r="K7" s="258" t="str">
        <f>IF(Badges!Q66="A","A"," ")</f>
        <v xml:space="preserve"> </v>
      </c>
      <c r="M7" s="255"/>
      <c r="N7" s="256" t="str">
        <f>Badges!C135</f>
        <v xml:space="preserve">Find ideas to use your leaderhship </v>
      </c>
      <c r="O7" s="258" t="str">
        <f>IF(Badges!Q135="A","A"," ")</f>
        <v xml:space="preserve"> </v>
      </c>
      <c r="Q7" s="489" t="str">
        <f>'Age-Level'!C23</f>
        <v>Cookie Rally (Year 1)</v>
      </c>
      <c r="R7" s="490"/>
      <c r="S7" s="265" t="str">
        <f>IF('Age-Level'!Q23="A","A"," ")</f>
        <v xml:space="preserve"> </v>
      </c>
    </row>
    <row r="8" spans="1:21" x14ac:dyDescent="0.2">
      <c r="A8" s="508" t="str">
        <f>Summary!A7</f>
        <v>Dinner Party</v>
      </c>
      <c r="B8" s="509"/>
      <c r="C8" s="260" t="str">
        <f>IF(Badges!Q97="C","C",IF(Badges!Q97="P","P",""))</f>
        <v/>
      </c>
      <c r="E8" s="255"/>
      <c r="F8" s="256" t="str">
        <f>Badges!C12</f>
        <v>Capture a day in the life</v>
      </c>
      <c r="G8" s="258" t="str">
        <f>IF(Badges!Q12="A","A"," ")</f>
        <v xml:space="preserve"> </v>
      </c>
      <c r="I8" s="255"/>
      <c r="J8" s="256" t="str">
        <f>Badges!C67</f>
        <v>Compare different local positions</v>
      </c>
      <c r="K8" s="258" t="str">
        <f>IF(Badges!Q67="A","A"," ")</f>
        <v xml:space="preserve"> </v>
      </c>
      <c r="M8" s="255"/>
      <c r="N8" s="256" t="str">
        <f>Badges!C136</f>
        <v>Gather ideas to work for a healthy</v>
      </c>
      <c r="O8" s="258" t="str">
        <f>IF(Badges!Q136="A","A"," ")</f>
        <v xml:space="preserve"> </v>
      </c>
      <c r="Q8" s="489" t="str">
        <f>'Age-Level'!C24</f>
        <v>Cookie Sales (Year 1)</v>
      </c>
      <c r="R8" s="490"/>
      <c r="S8" s="265" t="str">
        <f>IF('Age-Level'!Q24="A","A"," ")</f>
        <v xml:space="preserve"> </v>
      </c>
    </row>
    <row r="9" spans="1:21" x14ac:dyDescent="0.2">
      <c r="A9" s="508" t="str">
        <f>Summary!A8</f>
        <v>Ambassador First Aid</v>
      </c>
      <c r="B9" s="509"/>
      <c r="C9" s="260" t="str">
        <f>IF(Badges!Q120="C","C",IF(Badges!Q120="P","P",""))</f>
        <v/>
      </c>
      <c r="E9" s="255"/>
      <c r="F9" s="256" t="str">
        <f>Badges!C13</f>
        <v>Photograph weather patterns</v>
      </c>
      <c r="G9" s="258" t="str">
        <f>IF(Badges!Q13="A","A"," ")</f>
        <v xml:space="preserve"> </v>
      </c>
      <c r="I9" s="255"/>
      <c r="J9" s="256" t="str">
        <f>Badges!C68</f>
        <v>Visit your local legislator's office</v>
      </c>
      <c r="K9" s="258" t="str">
        <f>IF(Badges!Q68="A","A"," ")</f>
        <v xml:space="preserve"> </v>
      </c>
      <c r="M9" s="255"/>
      <c r="N9" s="256" t="str">
        <f>Badges!C137</f>
        <v>Brainstorm idea for social change</v>
      </c>
      <c r="O9" s="258" t="str">
        <f>IF(Badges!Q137="A","A"," ")</f>
        <v xml:space="preserve"> </v>
      </c>
      <c r="Q9" s="489" t="str">
        <f>'Age-Level'!C25</f>
        <v>Cookie Pin (Year 1)</v>
      </c>
      <c r="R9" s="490"/>
      <c r="S9" s="265" t="str">
        <f>IF('Age-Level'!Q25="A","A"," ")</f>
        <v xml:space="preserve"> </v>
      </c>
    </row>
    <row r="10" spans="1:21" x14ac:dyDescent="0.2">
      <c r="A10" s="508" t="str">
        <f>Summary!A9</f>
        <v>Ambassador Girl Scout Way</v>
      </c>
      <c r="B10" s="509"/>
      <c r="C10" s="261" t="str">
        <f>IF(Badges!Q143="C","C",IF(Badges!Q143="P","P",""))</f>
        <v/>
      </c>
      <c r="E10" s="255"/>
      <c r="F10" s="256" t="str">
        <f>Badges!C14</f>
        <v>Take 5 photos form a different</v>
      </c>
      <c r="G10" s="258" t="str">
        <f>IF(Badges!Q14="A","A"," ")</f>
        <v xml:space="preserve"> </v>
      </c>
      <c r="I10" s="255">
        <v>5</v>
      </c>
      <c r="J10" s="256" t="str">
        <f>Badges!C69</f>
        <v>See public policy creation in action</v>
      </c>
      <c r="K10" s="257"/>
      <c r="M10" s="255">
        <v>5</v>
      </c>
      <c r="N10" s="256" t="str">
        <f>Badges!C138</f>
        <v>Enjoy Girl Scout traditions!</v>
      </c>
      <c r="O10" s="257"/>
      <c r="Q10" s="489" t="str">
        <f>'Age-Level'!C26</f>
        <v>Cookie Rally (Year 2)</v>
      </c>
      <c r="R10" s="490"/>
      <c r="S10" s="265" t="str">
        <f>IF('Age-Level'!Q26="A","A"," ")</f>
        <v xml:space="preserve"> </v>
      </c>
    </row>
    <row r="11" spans="1:21" x14ac:dyDescent="0.2">
      <c r="A11" s="527" t="str">
        <f>Summary!A10</f>
        <v>Water</v>
      </c>
      <c r="B11" s="509"/>
      <c r="C11" s="260" t="str">
        <f>IF(Badges!Q166="C","C",IF(Badges!Q166="P","P",""))</f>
        <v/>
      </c>
      <c r="E11" s="255">
        <v>3</v>
      </c>
      <c r="F11" s="256" t="str">
        <f>Badges!C15</f>
        <v>Focus on light</v>
      </c>
      <c r="G11" s="257"/>
      <c r="I11" s="255"/>
      <c r="J11" s="256" t="str">
        <f>Badges!C70</f>
        <v>Shadow a policy-maker</v>
      </c>
      <c r="K11" s="258" t="str">
        <f>IF(Badges!Q70="A","A"," ")</f>
        <v xml:space="preserve"> </v>
      </c>
      <c r="M11" s="255"/>
      <c r="N11" s="256" t="str">
        <f>Badges!C139</f>
        <v>Pass down a tradition</v>
      </c>
      <c r="O11" s="258" t="str">
        <f>IF(Badges!Q139="A","A"," ")</f>
        <v xml:space="preserve"> </v>
      </c>
      <c r="Q11" s="489" t="str">
        <f>'Age-Level'!C27</f>
        <v>Cookie Sales (Year 2)</v>
      </c>
      <c r="R11" s="490"/>
      <c r="S11" s="265" t="str">
        <f>IF('Age-Level'!Q27="A","A"," ")</f>
        <v xml:space="preserve"> </v>
      </c>
    </row>
    <row r="12" spans="1:21" x14ac:dyDescent="0.2">
      <c r="A12" s="525"/>
      <c r="B12" s="525"/>
      <c r="C12" s="351"/>
      <c r="E12" s="255"/>
      <c r="F12" s="256" t="str">
        <f>Badges!C16</f>
        <v>Invite friends to a shoot day</v>
      </c>
      <c r="G12" s="258" t="str">
        <f>IF(Badges!Q16="A","A"," ")</f>
        <v xml:space="preserve"> </v>
      </c>
      <c r="I12" s="255"/>
      <c r="J12" s="256" t="str">
        <f>Badges!C71</f>
        <v>Volunteer at an office</v>
      </c>
      <c r="K12" s="258" t="str">
        <f>IF(Badges!Q71="A","A"," ")</f>
        <v xml:space="preserve"> </v>
      </c>
      <c r="M12" s="255"/>
      <c r="N12" s="256" t="str">
        <f>Badges!C140</f>
        <v>Start a Girl Scout tradition of your own</v>
      </c>
      <c r="O12" s="258" t="str">
        <f>IF(Badges!Q140="A","A"," ")</f>
        <v xml:space="preserve"> </v>
      </c>
      <c r="Q12" s="489" t="str">
        <f>'Age-Level'!C28</f>
        <v>Cookie Pin (Year 2)</v>
      </c>
      <c r="R12" s="490"/>
      <c r="S12" s="265" t="str">
        <f>IF('Age-Level'!Q28="A","A"," ")</f>
        <v xml:space="preserve"> </v>
      </c>
    </row>
    <row r="13" spans="1:21" x14ac:dyDescent="0.2">
      <c r="A13" s="518" t="str">
        <f>Summary!A3</f>
        <v>Legacy</v>
      </c>
      <c r="B13" s="518"/>
      <c r="C13" s="518"/>
      <c r="E13" s="255"/>
      <c r="F13" s="256" t="str">
        <f>Badges!C17</f>
        <v>Capture the same person or object</v>
      </c>
      <c r="G13" s="258" t="str">
        <f>IF(Badges!Q17="A","A"," ")</f>
        <v xml:space="preserve"> </v>
      </c>
      <c r="I13" s="255"/>
      <c r="J13" s="256" t="str">
        <f>Badges!C72</f>
        <v>Interview a policy-maker</v>
      </c>
      <c r="K13" s="258" t="str">
        <f>IF(Badges!Q72="A","A"," ")</f>
        <v xml:space="preserve"> </v>
      </c>
      <c r="M13" s="255"/>
      <c r="N13" s="256" t="str">
        <f>Badges!C141</f>
        <v>Share the Girl Scout way by example</v>
      </c>
      <c r="O13" s="258" t="str">
        <f>IF(Badges!Q141="A","A"," ")</f>
        <v xml:space="preserve"> </v>
      </c>
      <c r="Q13" s="489" t="str">
        <f>'Age-Level'!C30</f>
        <v>Fall Sales (Year 1)</v>
      </c>
      <c r="R13" s="490"/>
      <c r="S13" s="260" t="str">
        <f>IF('Age-Level'!Q30="A","A","")</f>
        <v/>
      </c>
    </row>
    <row r="14" spans="1:21" x14ac:dyDescent="0.2">
      <c r="A14" s="519" t="str">
        <f>Summary!A4</f>
        <v>Photography</v>
      </c>
      <c r="B14" s="520"/>
      <c r="C14" s="259" t="str">
        <f>IF(Badges!Q28="C","C",IF(Badges!Q28="P","P",""))</f>
        <v/>
      </c>
      <c r="E14" s="255"/>
      <c r="F14" s="256" t="str">
        <f>Badges!C18</f>
        <v>Grow your image</v>
      </c>
      <c r="G14" s="258" t="str">
        <f>IF(Badges!Q18="A","A"," ")</f>
        <v xml:space="preserve"> </v>
      </c>
      <c r="I14" s="354" t="str">
        <f>Badges!B75</f>
        <v>Dinner Party</v>
      </c>
      <c r="J14" s="355"/>
      <c r="K14" s="355"/>
      <c r="M14" s="354" t="str">
        <f>Badges!B144</f>
        <v>Water</v>
      </c>
      <c r="N14" s="355"/>
      <c r="O14" s="355"/>
      <c r="Q14" s="489" t="str">
        <f>'Age-Level'!C31</f>
        <v>Fall Sales (Year 2)</v>
      </c>
      <c r="R14" s="490"/>
      <c r="S14" s="260" t="str">
        <f>IF('Age-Level'!Q31="A","A","")</f>
        <v/>
      </c>
    </row>
    <row r="15" spans="1:21" x14ac:dyDescent="0.2">
      <c r="A15" s="508" t="str">
        <f>Summary!A5</f>
        <v>Coaching</v>
      </c>
      <c r="B15" s="509"/>
      <c r="C15" s="260" t="str">
        <f>IF(Badges!Q51="C","C",IF(Badges!Q51="P","P",""))</f>
        <v/>
      </c>
      <c r="E15" s="255">
        <v>4</v>
      </c>
      <c r="F15" s="256" t="str">
        <f>Badges!C19</f>
        <v>Focus on motion</v>
      </c>
      <c r="G15" s="257"/>
      <c r="I15" s="255">
        <v>1</v>
      </c>
      <c r="J15" s="256" t="str">
        <f>Badges!C76</f>
        <v>Create your menu</v>
      </c>
      <c r="K15" s="257"/>
      <c r="M15" s="255">
        <v>1</v>
      </c>
      <c r="N15" s="256" t="str">
        <f>Badges!C145</f>
        <v>Have fun reflecting on your relationship with water</v>
      </c>
      <c r="O15" s="257"/>
      <c r="Q15" s="489" t="str">
        <f>'Age-Level'!C33</f>
        <v>Thinking Day (Year 1)</v>
      </c>
      <c r="R15" s="490"/>
      <c r="S15" s="260" t="str">
        <f>IF('Age-Level'!Q33="A","A","")</f>
        <v/>
      </c>
    </row>
    <row r="16" spans="1:21" x14ac:dyDescent="0.2">
      <c r="A16" s="508" t="str">
        <f>Summary!A6</f>
        <v>Public Policy</v>
      </c>
      <c r="B16" s="509"/>
      <c r="C16" s="260" t="str">
        <f>IF(Badges!Q74="C","C",IF(Badges!Q74="P","P",""))</f>
        <v/>
      </c>
      <c r="E16" s="255"/>
      <c r="F16" s="256" t="str">
        <f>Badges!C20</f>
        <v xml:space="preserve">Take photos of a group </v>
      </c>
      <c r="G16" s="258" t="str">
        <f>IF(Badges!Q20="A","A"," ")</f>
        <v xml:space="preserve"> </v>
      </c>
      <c r="I16" s="255"/>
      <c r="J16" s="256" t="str">
        <f>Badges!C77</f>
        <v>Interview a caterer, event planner, chef</v>
      </c>
      <c r="K16" s="258" t="str">
        <f>IF(Badges!Q77="A","A"," ")</f>
        <v xml:space="preserve"> </v>
      </c>
      <c r="M16" s="255"/>
      <c r="N16" s="256" t="str">
        <f>Badges!C146</f>
        <v>Visit water in its natural state</v>
      </c>
      <c r="O16" s="258" t="str">
        <f>IF(Badges!Q146="A","A"," ")</f>
        <v xml:space="preserve"> </v>
      </c>
      <c r="Q16" s="489" t="str">
        <f>'Age-Level'!C34</f>
        <v>Thinking Day (Year 2)</v>
      </c>
      <c r="R16" s="490"/>
      <c r="S16" s="260" t="str">
        <f>IF('Age-Level'!Q34="A","A","")</f>
        <v/>
      </c>
    </row>
    <row r="17" spans="1:19" x14ac:dyDescent="0.2">
      <c r="A17" s="508" t="str">
        <f>Summary!A7</f>
        <v>Dinner Party</v>
      </c>
      <c r="B17" s="509"/>
      <c r="C17" s="260" t="str">
        <f>IF(Badges!Q97="C","C",IF(Badges!Q97="P","P",""))</f>
        <v/>
      </c>
      <c r="E17" s="255"/>
      <c r="F17" s="256" t="str">
        <f>Badges!C21</f>
        <v>Take photos of faces in motion</v>
      </c>
      <c r="G17" s="258" t="str">
        <f>IF(Badges!Q21="A","A"," ")</f>
        <v xml:space="preserve"> </v>
      </c>
      <c r="I17" s="255"/>
      <c r="J17" s="256" t="str">
        <f>Badges!C78</f>
        <v>Collect recipes from cooking shows</v>
      </c>
      <c r="K17" s="258" t="str">
        <f>IF(Badges!Q78="A","A"," ")</f>
        <v xml:space="preserve"> </v>
      </c>
      <c r="M17" s="255"/>
      <c r="N17" s="256" t="str">
        <f>Badges!C147</f>
        <v>Try a new water skill</v>
      </c>
      <c r="O17" s="258" t="str">
        <f>IF(Badges!Q147="A","A"," ")</f>
        <v xml:space="preserve"> </v>
      </c>
      <c r="Q17" s="489" t="str">
        <f>'Age-Level'!C36</f>
        <v>Global Action Award</v>
      </c>
      <c r="R17" s="490"/>
      <c r="S17" s="260" t="str">
        <f>IF('Age-Level'!Q36="A","A","")</f>
        <v/>
      </c>
    </row>
    <row r="18" spans="1:19" x14ac:dyDescent="0.2">
      <c r="A18" s="508" t="str">
        <f>Summary!A8</f>
        <v>Ambassador First Aid</v>
      </c>
      <c r="B18" s="509"/>
      <c r="C18" s="260" t="str">
        <f>IF(Badges!Q120="C","C",IF(Badges!Q120="P","P",""))</f>
        <v/>
      </c>
      <c r="E18" s="255"/>
      <c r="F18" s="256" t="str">
        <f>Badges!C22</f>
        <v>Take photos of objects in motion</v>
      </c>
      <c r="G18" s="258" t="str">
        <f>IF(Badges!Q22="A","A"," ")</f>
        <v xml:space="preserve"> </v>
      </c>
      <c r="I18" s="255"/>
      <c r="J18" s="256" t="str">
        <f>Badges!C79</f>
        <v>Build a men around your favorite</v>
      </c>
      <c r="K18" s="258" t="str">
        <f>IF(Badges!Q79="A","A"," ")</f>
        <v xml:space="preserve"> </v>
      </c>
      <c r="M18" s="255"/>
      <c r="N18" s="256" t="str">
        <f>Badges!C148</f>
        <v>Enjoy a water activity you already know</v>
      </c>
      <c r="O18" s="258" t="str">
        <f>IF(Badges!Q148="A","A"," ")</f>
        <v xml:space="preserve"> </v>
      </c>
      <c r="Q18" s="489" t="str">
        <f>'Age-Level'!C38</f>
        <v>International Friendship Recognition</v>
      </c>
      <c r="R18" s="490"/>
      <c r="S18" s="260" t="str">
        <f>IF('Age-Level'!Q38="A","A","")</f>
        <v/>
      </c>
    </row>
    <row r="19" spans="1:19" x14ac:dyDescent="0.2">
      <c r="A19" s="508" t="str">
        <f>Summary!A9</f>
        <v>Ambassador Girl Scout Way</v>
      </c>
      <c r="B19" s="509"/>
      <c r="C19" s="260" t="str">
        <f>IF(Badges!Q143="C","C",IF(Badges!Q143="P","P",""))</f>
        <v/>
      </c>
      <c r="E19" s="255">
        <v>5</v>
      </c>
      <c r="F19" s="256" t="str">
        <f>Badges!C23</f>
        <v>Tell a story with photography</v>
      </c>
      <c r="G19" s="257"/>
      <c r="I19" s="255">
        <v>2</v>
      </c>
      <c r="J19" s="256" t="str">
        <f>Badges!C80</f>
        <v>Make a budget and shopping list</v>
      </c>
      <c r="K19" s="257"/>
      <c r="M19" s="255">
        <v>2</v>
      </c>
      <c r="N19" s="256" t="str">
        <f>Badges!C149</f>
        <v>Celebrate water art-and create your own</v>
      </c>
      <c r="O19" s="257"/>
      <c r="Q19" s="489" t="str">
        <f>'Age-Level'!C40</f>
        <v>Investiture</v>
      </c>
      <c r="R19" s="490"/>
      <c r="S19" s="260" t="str">
        <f>IF('Age-Level'!Q40="A","A","")</f>
        <v/>
      </c>
    </row>
    <row r="20" spans="1:19" x14ac:dyDescent="0.2">
      <c r="A20" s="525" t="str">
        <f>Summary!A10</f>
        <v>Water</v>
      </c>
      <c r="B20" s="526"/>
      <c r="C20" s="261" t="str">
        <f>IF(Badges!Q166="C","C",IF(Badges!Q166="P","P",""))</f>
        <v/>
      </c>
      <c r="E20" s="255"/>
      <c r="F20" s="256" t="str">
        <f>Badges!C24</f>
        <v>Stage a photo exhibit</v>
      </c>
      <c r="G20" s="258" t="str">
        <f>IF(Badges!Q24="A","A"," ")</f>
        <v xml:space="preserve"> </v>
      </c>
      <c r="I20" s="255"/>
      <c r="J20" s="256" t="str">
        <f>Badges!C81</f>
        <v>Camparison shop</v>
      </c>
      <c r="K20" s="258" t="str">
        <f>IF(Badges!Q81="A","A"," ")</f>
        <v xml:space="preserve"> </v>
      </c>
      <c r="M20" s="255"/>
      <c r="N20" s="256" t="str">
        <f>Badges!C150</f>
        <v>Delve into water literature</v>
      </c>
      <c r="O20" s="258" t="str">
        <f>IF(Badges!Q150="A","A"," ")</f>
        <v xml:space="preserve"> </v>
      </c>
      <c r="Q20" s="489" t="str">
        <f>'Age-Level'!C41</f>
        <v>Rededication (1st year)</v>
      </c>
      <c r="R20" s="490"/>
      <c r="S20" s="270" t="str">
        <f>IF('Age-Level'!Q41="C","C","")</f>
        <v/>
      </c>
    </row>
    <row r="21" spans="1:19" x14ac:dyDescent="0.2">
      <c r="A21" s="518" t="str">
        <f>Summary!A11</f>
        <v>Financial Literacy</v>
      </c>
      <c r="B21" s="518"/>
      <c r="C21" s="518"/>
      <c r="E21" s="255"/>
      <c r="F21" s="256" t="str">
        <f>Badges!C25</f>
        <v>Make a digital slide show</v>
      </c>
      <c r="G21" s="258" t="str">
        <f>IF(Badges!Q25="A","A"," ")</f>
        <v xml:space="preserve"> </v>
      </c>
      <c r="I21" s="255"/>
      <c r="J21" s="256" t="str">
        <f>Badges!C82</f>
        <v>Consult with a professional chef</v>
      </c>
      <c r="K21" s="258" t="str">
        <f>IF(Badges!Q82="A","A"," ")</f>
        <v xml:space="preserve"> </v>
      </c>
      <c r="M21" s="255"/>
      <c r="N21" s="256" t="str">
        <f>Badges!C151</f>
        <v xml:space="preserve">Enjoy an exhibit or event that features </v>
      </c>
      <c r="O21" s="258" t="str">
        <f>IF(Badges!Q151="A","A"," ")</f>
        <v xml:space="preserve"> </v>
      </c>
      <c r="Q21" s="489" t="str">
        <f>'Age-Level'!C42</f>
        <v>Rededication (2nd year)</v>
      </c>
      <c r="R21" s="490"/>
      <c r="S21" s="270" t="str">
        <f>IF('Age-Level'!Q42="C","C","")</f>
        <v/>
      </c>
    </row>
    <row r="22" spans="1:19" x14ac:dyDescent="0.2">
      <c r="A22" s="519" t="str">
        <f>Summary!A12</f>
        <v>On My Own</v>
      </c>
      <c r="B22" s="520"/>
      <c r="C22" s="259" t="str">
        <f>IF(Badges!Q190="C","C",IF(Badges!Q190="P","P",""))</f>
        <v/>
      </c>
      <c r="E22" s="255"/>
      <c r="F22" s="256" t="str">
        <f>Badges!C26</f>
        <v>Create a photo album or scrapbook</v>
      </c>
      <c r="G22" s="258" t="str">
        <f>IF(Badges!Q26="A","A"," ")</f>
        <v xml:space="preserve"> </v>
      </c>
      <c r="I22" s="255"/>
      <c r="J22" s="256" t="str">
        <f>Badges!C83</f>
        <v>Learn about alternative ways to shop</v>
      </c>
      <c r="K22" s="258" t="str">
        <f>IF(Badges!Q83="A","A"," ")</f>
        <v xml:space="preserve"> </v>
      </c>
      <c r="M22" s="255"/>
      <c r="N22" s="256" t="str">
        <f>Badges!C152</f>
        <v>Create your own water composition</v>
      </c>
      <c r="O22" s="258" t="str">
        <f>IF(Badges!Q152="A","A"," ")</f>
        <v xml:space="preserve"> </v>
      </c>
      <c r="Q22" s="357" t="str">
        <f>'Age-Level'!B43</f>
        <v>My Promise, My Faith (Year 1)</v>
      </c>
      <c r="R22" s="358"/>
      <c r="S22" s="270"/>
    </row>
    <row r="23" spans="1:19" x14ac:dyDescent="0.2">
      <c r="A23" s="508" t="str">
        <f>Summary!A13</f>
        <v>Good Credit</v>
      </c>
      <c r="B23" s="509"/>
      <c r="C23" s="259" t="str">
        <f>IF(Badges!Q213="C","C",IF(Badges!Q213="P","P",""))</f>
        <v/>
      </c>
      <c r="E23" s="510" t="str">
        <f>Badges!B29</f>
        <v>Coaching</v>
      </c>
      <c r="F23" s="510"/>
      <c r="G23" s="510"/>
      <c r="I23" s="255">
        <v>3</v>
      </c>
      <c r="J23" s="256" t="str">
        <f>Badges!C84</f>
        <v>Practice timing your courses</v>
      </c>
      <c r="K23" s="257"/>
      <c r="M23" s="255">
        <v>3</v>
      </c>
      <c r="N23" s="256" t="str">
        <f>Badges!C153</f>
        <v>Find out about water issues</v>
      </c>
      <c r="O23" s="257"/>
      <c r="Q23" s="276">
        <v>1</v>
      </c>
      <c r="R23" s="359" t="str">
        <f>'Age-Level'!C44</f>
        <v>Choose one line from the Law</v>
      </c>
      <c r="S23" s="270" t="str">
        <f>IF('Age-Level'!Q44="A","A","")</f>
        <v/>
      </c>
    </row>
    <row r="24" spans="1:19" x14ac:dyDescent="0.2">
      <c r="A24" s="505" t="str">
        <f>Summary!A14</f>
        <v>Cookie Business</v>
      </c>
      <c r="B24" s="506"/>
      <c r="C24" s="507"/>
      <c r="D24" s="251"/>
      <c r="E24" s="255">
        <v>1</v>
      </c>
      <c r="F24" s="256" t="str">
        <f>Badges!C30</f>
        <v>Begin to outline your coaching strategy</v>
      </c>
      <c r="G24" s="257"/>
      <c r="I24" s="255"/>
      <c r="J24" s="256" t="str">
        <f>Badges!C85</f>
        <v>Get tips fromo food professionals</v>
      </c>
      <c r="K24" s="258" t="str">
        <f>IF(Badges!Q85="A","A"," ")</f>
        <v xml:space="preserve"> </v>
      </c>
      <c r="M24" s="255"/>
      <c r="N24" s="256" t="str">
        <f>Badges!C154</f>
        <v>Visit a water facility and explore its</v>
      </c>
      <c r="O24" s="258" t="str">
        <f>IF(Badges!Q154="A","A"," ")</f>
        <v xml:space="preserve"> </v>
      </c>
      <c r="Q24" s="275">
        <v>2</v>
      </c>
      <c r="R24" s="359" t="str">
        <f>'Age-Level'!C45</f>
        <v>Find a woman in your community</v>
      </c>
      <c r="S24" s="270" t="str">
        <f>IF('Age-Level'!Q45="A","A","")</f>
        <v/>
      </c>
    </row>
    <row r="25" spans="1:19" x14ac:dyDescent="0.2">
      <c r="A25" s="508" t="str">
        <f>Summary!A15</f>
        <v>Research and Development</v>
      </c>
      <c r="B25" s="509"/>
      <c r="C25" s="260" t="str">
        <f>IF(Badges!Q227="C","C",IF(Badges!Q227="P","P",""))</f>
        <v/>
      </c>
      <c r="E25" s="255"/>
      <c r="F25" s="256" t="str">
        <f>Badges!C31</f>
        <v>Talk to a great coach</v>
      </c>
      <c r="G25" s="258" t="str">
        <f>IF(Badges!Q31="A","A"," ")</f>
        <v xml:space="preserve"> </v>
      </c>
      <c r="I25" s="255"/>
      <c r="J25" s="256" t="str">
        <f>Badges!C86</f>
        <v>Make a menu timeline</v>
      </c>
      <c r="K25" s="258" t="str">
        <f>IF(Badges!Q86="A","A"," ")</f>
        <v xml:space="preserve"> </v>
      </c>
      <c r="M25" s="255"/>
      <c r="N25" s="256" t="str">
        <f>Badges!C155</f>
        <v>Investigate endangered marine life</v>
      </c>
      <c r="O25" s="258" t="str">
        <f>IF(Badges!Q155="A","A"," ")</f>
        <v xml:space="preserve"> </v>
      </c>
      <c r="Q25" s="275">
        <v>3</v>
      </c>
      <c r="R25" s="359" t="str">
        <f>'Age-Level'!C46</f>
        <v>Gather three inspirational quotes</v>
      </c>
      <c r="S25" s="270" t="str">
        <f>IF('Age-Level'!Q46="A","A","")</f>
        <v/>
      </c>
    </row>
    <row r="26" spans="1:19" x14ac:dyDescent="0.2">
      <c r="A26" s="508" t="str">
        <f>Summary!A16</f>
        <v>P &amp; L</v>
      </c>
      <c r="B26" s="509"/>
      <c r="C26" s="260" t="str">
        <f>IF(Badges!Q240="C","C",IF(Badges!Q240="P","P",""))</f>
        <v/>
      </c>
      <c r="E26" s="255"/>
      <c r="F26" s="256" t="str">
        <f>Badges!C32</f>
        <v>Watch three sports documentaries</v>
      </c>
      <c r="G26" s="258" t="str">
        <f>IF(Badges!Q32="A","A"," ")</f>
        <v xml:space="preserve"> </v>
      </c>
      <c r="I26" s="255"/>
      <c r="J26" s="256" t="str">
        <f>Badges!C87</f>
        <v>Prepare a test meal for family or friends</v>
      </c>
      <c r="K26" s="258" t="str">
        <f>IF(Badges!Q87="A","A"," ")</f>
        <v xml:space="preserve"> </v>
      </c>
      <c r="M26" s="255"/>
      <c r="N26" s="256" t="str">
        <f>Badges!C156</f>
        <v>Investigate water as a hazard</v>
      </c>
      <c r="O26" s="258" t="str">
        <f>IF(Badges!Q156="A","A"," ")</f>
        <v xml:space="preserve"> </v>
      </c>
      <c r="Q26" s="275">
        <v>4</v>
      </c>
      <c r="R26" s="359" t="str">
        <f>'Age-Level'!C47</f>
        <v>Make something to remind you</v>
      </c>
      <c r="S26" s="270" t="str">
        <f>IF('Age-Level'!Q47="A","A","")</f>
        <v/>
      </c>
    </row>
    <row r="27" spans="1:19" x14ac:dyDescent="0.2">
      <c r="A27" s="361"/>
      <c r="B27" s="361"/>
      <c r="C27" s="274"/>
      <c r="E27" s="255"/>
      <c r="F27" s="256" t="str">
        <f>Badges!C33</f>
        <v>Attend a coaching clinic or seminar</v>
      </c>
      <c r="G27" s="258" t="str">
        <f>IF(Badges!Q33="A","A"," ")</f>
        <v xml:space="preserve"> </v>
      </c>
      <c r="I27" s="255">
        <v>4</v>
      </c>
      <c r="J27" s="256" t="str">
        <f>Badges!C88</f>
        <v>Explore imaginative ways to present food</v>
      </c>
      <c r="K27" s="257"/>
      <c r="M27" s="255">
        <v>4</v>
      </c>
      <c r="N27" s="256" t="str">
        <f>Badges!C157</f>
        <v>Explore water solutions</v>
      </c>
      <c r="O27" s="257"/>
      <c r="Q27" s="275">
        <v>5</v>
      </c>
      <c r="R27" s="359" t="str">
        <f>'Age-Level'!C48</f>
        <v xml:space="preserve">Make a commitment to live what </v>
      </c>
      <c r="S27" s="270" t="str">
        <f>IF('Age-Level'!Q48="A","A","")</f>
        <v/>
      </c>
    </row>
    <row r="28" spans="1:19" x14ac:dyDescent="0.2">
      <c r="A28" s="502" t="s">
        <v>89</v>
      </c>
      <c r="B28" s="502"/>
      <c r="C28" s="502"/>
      <c r="E28" s="255">
        <v>2</v>
      </c>
      <c r="F28" s="256" t="str">
        <f>Badges!C34</f>
        <v>Conduct a first assessment</v>
      </c>
      <c r="G28" s="257"/>
      <c r="I28" s="255"/>
      <c r="J28" s="256" t="str">
        <f>Badges!C89</f>
        <v>Expreiment with garnishes</v>
      </c>
      <c r="K28" s="258" t="str">
        <f>IF(Badges!Q89="A","A"," ")</f>
        <v xml:space="preserve"> </v>
      </c>
      <c r="M28" s="255"/>
      <c r="N28" s="256" t="str">
        <f>Badges!C158</f>
        <v>Interview a water scientist</v>
      </c>
      <c r="O28" s="258" t="str">
        <f>IF(Badges!Q158="A","A"," ")</f>
        <v xml:space="preserve"> </v>
      </c>
      <c r="Q28" s="489" t="str">
        <f>'Age-Level'!B50</f>
        <v>My Promise, My Faith (Year 2)</v>
      </c>
      <c r="R28" s="513"/>
      <c r="S28" s="270"/>
    </row>
    <row r="29" spans="1:19" x14ac:dyDescent="0.2">
      <c r="B29" s="521" t="str">
        <f>Journey!B5</f>
        <v>It's Your World -- Change It!</v>
      </c>
      <c r="C29" s="522"/>
      <c r="E29" s="255"/>
      <c r="F29" s="256" t="str">
        <f>Badges!C35</f>
        <v>Prepare individual questionaires</v>
      </c>
      <c r="G29" s="258" t="str">
        <f>IF(Badges!Q35="A","A"," ")</f>
        <v xml:space="preserve"> </v>
      </c>
      <c r="I29" s="255"/>
      <c r="J29" s="256" t="str">
        <f>Badges!C90</f>
        <v>Present food in interesting shapes</v>
      </c>
      <c r="K29" s="258" t="str">
        <f>IF(Badges!Q90="A","A"," ")</f>
        <v xml:space="preserve"> </v>
      </c>
      <c r="M29" s="255"/>
      <c r="N29" s="256" t="str">
        <f>Badges!C159</f>
        <v>Explore the world of hydroelectricity</v>
      </c>
      <c r="O29" s="258" t="str">
        <f>IF(Badges!Q159="A","A"," ")</f>
        <v xml:space="preserve"> </v>
      </c>
      <c r="Q29" s="276">
        <v>1</v>
      </c>
      <c r="R29" s="359" t="str">
        <f>'Age-Level'!C51</f>
        <v>Choose one line from the Law</v>
      </c>
      <c r="S29" s="270" t="str">
        <f>IF('Age-Level'!Q51="A","A","")</f>
        <v/>
      </c>
    </row>
    <row r="30" spans="1:19" x14ac:dyDescent="0.2">
      <c r="B30" s="495" t="str">
        <f>Journey!C7</f>
        <v>The Girl Scout Advocate Award</v>
      </c>
      <c r="C30" s="496"/>
      <c r="E30" s="255"/>
      <c r="F30" s="256" t="str">
        <f>Badges!C36</f>
        <v>Host an initial session</v>
      </c>
      <c r="G30" s="258" t="str">
        <f>IF(Badges!Q36="A","A"," ")</f>
        <v xml:space="preserve"> </v>
      </c>
      <c r="I30" s="255"/>
      <c r="J30" s="256" t="str">
        <f>Badges!C91</f>
        <v>Use serving ware in unusual ways</v>
      </c>
      <c r="K30" s="258" t="str">
        <f>IF(Badges!Q91="A","A"," ")</f>
        <v xml:space="preserve"> </v>
      </c>
      <c r="M30" s="255"/>
      <c r="N30" s="256" t="str">
        <f>Badges!C160</f>
        <v>Design your own water innovation</v>
      </c>
      <c r="O30" s="258" t="str">
        <f>IF(Badges!Q160="A","A"," ")</f>
        <v xml:space="preserve"> </v>
      </c>
      <c r="Q30" s="275">
        <v>2</v>
      </c>
      <c r="R30" s="359" t="str">
        <f>'Age-Level'!C52</f>
        <v>Find a woman in your community</v>
      </c>
      <c r="S30" s="270" t="str">
        <f>IF('Age-Level'!Q52="A","A","")</f>
        <v/>
      </c>
    </row>
    <row r="31" spans="1:19" x14ac:dyDescent="0.2">
      <c r="B31" s="264">
        <f>Journey!Q8</f>
        <v>0</v>
      </c>
      <c r="C31" s="260" t="str">
        <f>IF(Journey!R8="C","C",IF(Journey!R8="P","P",""))</f>
        <v/>
      </c>
      <c r="E31" s="255"/>
      <c r="F31" s="256" t="str">
        <f>Badges!C37</f>
        <v>Prepare a goal chart together</v>
      </c>
      <c r="G31" s="258" t="str">
        <f>IF(Badges!Q37="A","A"," ")</f>
        <v xml:space="preserve"> </v>
      </c>
      <c r="I31" s="255">
        <v>5</v>
      </c>
      <c r="J31" s="256" t="str">
        <f>Badges!C92</f>
        <v>Host your party</v>
      </c>
      <c r="K31" s="257"/>
      <c r="M31" s="255">
        <v>5</v>
      </c>
      <c r="N31" s="256" t="str">
        <f>Badges!C161</f>
        <v>Educate and insipire others with a splash</v>
      </c>
      <c r="O31" s="257"/>
      <c r="Q31" s="275">
        <v>3</v>
      </c>
      <c r="R31" s="359" t="str">
        <f>'Age-Level'!C53</f>
        <v>Gather three inspirational quotes</v>
      </c>
      <c r="S31" s="270" t="str">
        <f>IF('Age-Level'!Q53="A","A","")</f>
        <v/>
      </c>
    </row>
    <row r="32" spans="1:19" x14ac:dyDescent="0.2">
      <c r="B32" s="264">
        <f>Journey!Q9</f>
        <v>0</v>
      </c>
      <c r="C32" s="260" t="str">
        <f>IF(Journey!R9="C","C",IF(Journey!R9="P","P",""))</f>
        <v/>
      </c>
      <c r="E32" s="354" t="str">
        <f>Badges!B29</f>
        <v>Coaching</v>
      </c>
      <c r="F32" s="355"/>
      <c r="G32" s="355"/>
      <c r="I32" s="255"/>
      <c r="J32" s="256" t="str">
        <f>Badges!C93</f>
        <v>Decorate according to your menu theme</v>
      </c>
      <c r="K32" s="258" t="str">
        <f>IF(Badges!Q93="A","A"," ")</f>
        <v xml:space="preserve"> </v>
      </c>
      <c r="M32" s="255"/>
      <c r="N32" s="256" t="str">
        <f>Badges!C162</f>
        <v>Celebrate water with younger Girl Scouts</v>
      </c>
      <c r="O32" s="258" t="str">
        <f>IF(Badges!Q162="A","A"," ")</f>
        <v xml:space="preserve"> </v>
      </c>
      <c r="Q32" s="275">
        <v>4</v>
      </c>
      <c r="R32" s="359" t="str">
        <f>'Age-Level'!C54</f>
        <v>Make something to remind you</v>
      </c>
      <c r="S32" s="270" t="str">
        <f>IF('Age-Level'!Q54="A","A","")</f>
        <v/>
      </c>
    </row>
    <row r="33" spans="1:19" x14ac:dyDescent="0.2">
      <c r="B33" s="264">
        <f>Journey!Q10</f>
        <v>0</v>
      </c>
      <c r="C33" s="260" t="str">
        <f>IF(Journey!R10="C","C",IF(Journey!R10="P","P",""))</f>
        <v/>
      </c>
      <c r="E33" s="255">
        <v>3</v>
      </c>
      <c r="F33" s="256" t="str">
        <f>Badges!C38</f>
        <v>Design your coaching plan</v>
      </c>
      <c r="G33" s="257"/>
      <c r="I33" s="255"/>
      <c r="J33" s="256" t="str">
        <f>Badges!C94</f>
        <v>Celebrate a special occasion</v>
      </c>
      <c r="K33" s="258" t="str">
        <f>IF(Badges!Q94="A","A"," ")</f>
        <v xml:space="preserve"> </v>
      </c>
      <c r="M33" s="255"/>
      <c r="N33" s="256" t="str">
        <f>Badges!C163</f>
        <v>Share a water issue that matters to you</v>
      </c>
      <c r="O33" s="258" t="str">
        <f>IF(Badges!Q163="A","A"," ")</f>
        <v xml:space="preserve"> </v>
      </c>
      <c r="Q33" s="275">
        <v>5</v>
      </c>
      <c r="R33" s="359" t="str">
        <f>'Age-Level'!C55</f>
        <v xml:space="preserve">Make a commitment to live what </v>
      </c>
      <c r="S33" s="379" t="str">
        <f>IF('Age-Level'!Q55="A","A","")</f>
        <v/>
      </c>
    </row>
    <row r="34" spans="1:19" x14ac:dyDescent="0.2">
      <c r="A34" s="292"/>
      <c r="B34" s="491" t="str">
        <f>Journey!B14</f>
        <v>JUSTICE</v>
      </c>
      <c r="C34" s="492"/>
      <c r="E34" s="255"/>
      <c r="F34" s="256" t="str">
        <f>Badges!C39</f>
        <v xml:space="preserve">Design a special warm-up </v>
      </c>
      <c r="G34" s="258" t="str">
        <f>IF(Badges!Q39="A","A"," ")</f>
        <v xml:space="preserve"> </v>
      </c>
      <c r="I34" s="255"/>
      <c r="J34" s="256" t="str">
        <f>Badges!C95</f>
        <v>Use food and fun to forge new friendships</v>
      </c>
      <c r="K34" s="258" t="str">
        <f>IF(Badges!Q95="A","A"," ")</f>
        <v xml:space="preserve"> </v>
      </c>
      <c r="M34" s="255"/>
      <c r="N34" s="256" t="str">
        <f>Badges!C164</f>
        <v>Guide a group to a water place</v>
      </c>
      <c r="O34" s="258" t="str">
        <f>IF(Badges!Q164="A","A"," ")</f>
        <v xml:space="preserve"> </v>
      </c>
      <c r="Q34" s="489" t="str">
        <f>'Age-Level'!B57</f>
        <v>Safety Award</v>
      </c>
      <c r="R34" s="490"/>
      <c r="S34" s="379"/>
    </row>
    <row r="35" spans="1:19" x14ac:dyDescent="0.2">
      <c r="A35" s="292"/>
      <c r="B35" s="497" t="str">
        <f>Journey!C15</f>
        <v>Sage Award</v>
      </c>
      <c r="C35" s="498"/>
      <c r="E35" s="255"/>
      <c r="F35" s="256" t="str">
        <f>Badges!C40</f>
        <v>Research and choose</v>
      </c>
      <c r="G35" s="258" t="str">
        <f>IF(Badges!Q40="A","A"," ")</f>
        <v xml:space="preserve"> </v>
      </c>
      <c r="I35" s="354" t="str">
        <f>Badges!B98</f>
        <v>Ambassador First Aid</v>
      </c>
      <c r="J35" s="355"/>
      <c r="K35" s="355"/>
      <c r="M35" s="354" t="str">
        <f>Badges!B168</f>
        <v>On My Own</v>
      </c>
      <c r="N35" s="355"/>
      <c r="O35" s="355"/>
      <c r="Q35" s="276">
        <v>1</v>
      </c>
      <c r="R35" s="359" t="str">
        <f>'Age-Level'!C58</f>
        <v>Learn how to make a room safe for a</v>
      </c>
      <c r="S35" s="270" t="str">
        <f>IF('Age-Level'!Q58="A","A","")</f>
        <v/>
      </c>
    </row>
    <row r="36" spans="1:19" x14ac:dyDescent="0.2">
      <c r="A36" s="292"/>
      <c r="B36" s="264">
        <f>Journey!Q16</f>
        <v>0</v>
      </c>
      <c r="C36" s="260" t="str">
        <f>IF(Journey!R16="C","C",IF(Journey!R16="P","P",""))</f>
        <v/>
      </c>
      <c r="E36" s="255"/>
      <c r="F36" s="256" t="str">
        <f>Badges!C41</f>
        <v>Open and close each session</v>
      </c>
      <c r="G36" s="258" t="str">
        <f>IF(Badges!Q41="A","A"," ")</f>
        <v xml:space="preserve"> </v>
      </c>
      <c r="I36" s="255">
        <v>1</v>
      </c>
      <c r="J36" s="256" t="str">
        <f>Badges!C99</f>
        <v>Learn how to deal with medical emergencies in the winderness</v>
      </c>
      <c r="K36" s="257"/>
      <c r="M36" s="255">
        <v>1</v>
      </c>
      <c r="N36" s="256" t="str">
        <f>Badges!C169</f>
        <v>Plan for where you'll live</v>
      </c>
      <c r="O36" s="257"/>
      <c r="Q36" s="275">
        <v>2</v>
      </c>
      <c r="R36" s="359" t="str">
        <f>'Age-Level'!C59</f>
        <v>Find out about water safety</v>
      </c>
      <c r="S36" s="270" t="str">
        <f>IF('Age-Level'!Q59="A","A","")</f>
        <v/>
      </c>
    </row>
    <row r="37" spans="1:19" x14ac:dyDescent="0.2">
      <c r="A37" s="292"/>
      <c r="B37" s="264">
        <f>Journey!Q17</f>
        <v>0</v>
      </c>
      <c r="C37" s="260" t="str">
        <f>IF(Journey!R17="C","C",IF(Journey!R17="P","P",""))</f>
        <v/>
      </c>
      <c r="E37" s="255">
        <v>4</v>
      </c>
      <c r="F37" s="256" t="str">
        <f>Badges!C42</f>
        <v>Put your plan in action</v>
      </c>
      <c r="G37" s="257"/>
      <c r="I37" s="255"/>
      <c r="J37" s="256" t="str">
        <f>Badges!C100</f>
        <v>Backcountry</v>
      </c>
      <c r="K37" s="258" t="str">
        <f>IF(Badges!Q100="A","A"," ")</f>
        <v xml:space="preserve"> </v>
      </c>
      <c r="M37" s="255"/>
      <c r="N37" s="256" t="str">
        <f>Badges!C170</f>
        <v>Take a tour</v>
      </c>
      <c r="O37" s="258" t="str">
        <f>IF(Badges!Q170="A","A"," ")</f>
        <v xml:space="preserve"> </v>
      </c>
      <c r="Q37" s="275">
        <v>3</v>
      </c>
      <c r="R37" s="359" t="str">
        <f>'Age-Level'!C60</f>
        <v>Teach a Daisy or Brownie what to do if</v>
      </c>
      <c r="S37" s="270" t="str">
        <f>IF('Age-Level'!Q60="A","A","")</f>
        <v/>
      </c>
    </row>
    <row r="38" spans="1:19" x14ac:dyDescent="0.2">
      <c r="A38" s="292"/>
      <c r="B38" s="264">
        <f>Journey!Q18</f>
        <v>0</v>
      </c>
      <c r="C38" s="260" t="str">
        <f>IF(Journey!R18="C","C",IF(Journey!R18="P","P",""))</f>
        <v/>
      </c>
      <c r="E38" s="255"/>
      <c r="F38" s="256" t="str">
        <f>Badges!C43</f>
        <v>Add a morale-boosting time-out</v>
      </c>
      <c r="G38" s="258" t="str">
        <f>IF(Badges!Q43="A","A"," ")</f>
        <v xml:space="preserve"> </v>
      </c>
      <c r="I38" s="255"/>
      <c r="J38" s="256" t="str">
        <f>Badges!C101</f>
        <v>Open water</v>
      </c>
      <c r="K38" s="258" t="str">
        <f>IF(Badges!Q101="A","A"," ")</f>
        <v xml:space="preserve"> </v>
      </c>
      <c r="M38" s="255"/>
      <c r="N38" s="256" t="str">
        <f>Badges!C171</f>
        <v>Interview a new tenant or homeowner</v>
      </c>
      <c r="O38" s="258" t="str">
        <f>IF(Badges!Q171="A","A"," ")</f>
        <v xml:space="preserve"> </v>
      </c>
      <c r="Q38" s="275">
        <v>4</v>
      </c>
      <c r="R38" s="359" t="str">
        <f>'Age-Level'!C61</f>
        <v>With your family, make sure you have</v>
      </c>
      <c r="S38" s="270" t="str">
        <f>IF('Age-Level'!Q61="A","A","")</f>
        <v/>
      </c>
    </row>
    <row r="39" spans="1:19" x14ac:dyDescent="0.2">
      <c r="A39" s="292"/>
      <c r="B39" s="264">
        <f>Journey!Q19</f>
        <v>0</v>
      </c>
      <c r="C39" s="260" t="str">
        <f>IF(Journey!R19="C","C",IF(Journey!R19="P","P",""))</f>
        <v/>
      </c>
      <c r="E39" s="255"/>
      <c r="F39" s="256" t="str">
        <f>Badges!C44</f>
        <v>Ask your players to coach you!</v>
      </c>
      <c r="G39" s="258" t="str">
        <f>IF(Badges!Q44="A","A"," ")</f>
        <v xml:space="preserve"> </v>
      </c>
      <c r="I39" s="255"/>
      <c r="J39" s="256" t="str">
        <f>Badges!C102</f>
        <v>Mountains</v>
      </c>
      <c r="K39" s="258" t="str">
        <f>IF(Badges!Q102="A","A"," ")</f>
        <v xml:space="preserve"> </v>
      </c>
      <c r="M39" s="255"/>
      <c r="N39" s="256" t="str">
        <f>Badges!C172</f>
        <v>Be chart smart</v>
      </c>
      <c r="O39" s="258" t="str">
        <f>IF(Badges!Q172="A","A"," ")</f>
        <v xml:space="preserve"> </v>
      </c>
      <c r="Q39" s="275">
        <v>5</v>
      </c>
      <c r="R39" s="359" t="str">
        <f>'Age-Level'!C62</f>
        <v>Discuss bullying with your Girl Scout</v>
      </c>
      <c r="S39" s="270" t="str">
        <f>IF('Age-Level'!Q62="A","A","")</f>
        <v/>
      </c>
    </row>
    <row r="40" spans="1:19" x14ac:dyDescent="0.2">
      <c r="A40" s="292"/>
      <c r="B40" s="264">
        <f>Journey!Q20</f>
        <v>0</v>
      </c>
      <c r="C40" s="260" t="str">
        <f>IF(Journey!R20="C","C",IF(Journey!R20="P","P",""))</f>
        <v/>
      </c>
      <c r="E40" s="255"/>
      <c r="F40" s="256" t="str">
        <f>Badges!C45</f>
        <v xml:space="preserve">Bring in another coah to watch </v>
      </c>
      <c r="G40" s="258" t="str">
        <f>IF(Badges!Q45="A","A"," ")</f>
        <v xml:space="preserve"> </v>
      </c>
      <c r="I40" s="255">
        <v>2</v>
      </c>
      <c r="J40" s="256" t="str">
        <f>Badges!C103</f>
        <v>Research careers that save lives in extreme conditions</v>
      </c>
      <c r="K40" s="257"/>
      <c r="M40" s="255">
        <v>2</v>
      </c>
      <c r="N40" s="256" t="str">
        <f>Badges!C173</f>
        <v>Plan for your daily needs</v>
      </c>
      <c r="O40" s="257"/>
    </row>
    <row r="41" spans="1:19" x14ac:dyDescent="0.2">
      <c r="A41" s="292"/>
      <c r="B41" s="264">
        <f>Journey!Q21</f>
        <v>0</v>
      </c>
      <c r="C41" s="260" t="str">
        <f>IF(Journey!R21="C","C",IF(Journey!R21="P","P",""))</f>
        <v/>
      </c>
      <c r="E41" s="255">
        <v>5</v>
      </c>
      <c r="F41" s="256" t="str">
        <f>Badges!C46</f>
        <v>Attend the big event</v>
      </c>
      <c r="G41" s="257"/>
      <c r="I41" s="255"/>
      <c r="J41" s="256" t="str">
        <f>Badges!C104</f>
        <v>Wilderness rescue</v>
      </c>
      <c r="K41" s="258" t="str">
        <f>IF(Badges!Q104="A","A"," ")</f>
        <v xml:space="preserve"> </v>
      </c>
      <c r="M41" s="255"/>
      <c r="N41" s="256" t="str">
        <f>Badges!C174</f>
        <v>Focus on your finances</v>
      </c>
      <c r="O41" s="258" t="str">
        <f>IF(Badges!Q174="A","A"," ")</f>
        <v xml:space="preserve"> </v>
      </c>
    </row>
    <row r="42" spans="1:19" x14ac:dyDescent="0.2">
      <c r="A42" s="262"/>
      <c r="B42" s="493" t="str">
        <f>Journey!B25</f>
        <v>BLISS: Live it! Give It!</v>
      </c>
      <c r="C42" s="494"/>
      <c r="E42" s="255"/>
      <c r="F42" s="256" t="str">
        <f>Badges!C47</f>
        <v>Meet with your players for a relaxing</v>
      </c>
      <c r="G42" s="258" t="str">
        <f>IF(Badges!Q47="A","A"," ")</f>
        <v xml:space="preserve"> </v>
      </c>
      <c r="I42" s="255"/>
      <c r="J42" s="256" t="str">
        <f>Badges!C105</f>
        <v>Disaster preparedness</v>
      </c>
      <c r="K42" s="258" t="str">
        <f>IF(Badges!Q105="A","A"," ")</f>
        <v xml:space="preserve"> </v>
      </c>
      <c r="M42" s="255"/>
      <c r="N42" s="256" t="str">
        <f>Badges!C175</f>
        <v>Shop talk</v>
      </c>
      <c r="O42" s="258" t="str">
        <f>IF(Badges!Q175="A","A"," ")</f>
        <v xml:space="preserve"> </v>
      </c>
      <c r="Q42" s="523"/>
      <c r="R42" s="523"/>
      <c r="S42" s="248"/>
    </row>
    <row r="43" spans="1:19" x14ac:dyDescent="0.2">
      <c r="B43" s="495" t="str">
        <f>Journey!C26</f>
        <v>Dream Maker Award</v>
      </c>
      <c r="C43" s="496"/>
      <c r="E43" s="255"/>
      <c r="F43" s="256" t="str">
        <f>Badges!C48</f>
        <v>Host a celebration</v>
      </c>
      <c r="G43" s="258" t="str">
        <f>IF(Badges!Q48="A","A"," ")</f>
        <v xml:space="preserve"> </v>
      </c>
      <c r="I43" s="255"/>
      <c r="J43" s="256" t="str">
        <f>Badges!C106</f>
        <v>Military medicine</v>
      </c>
      <c r="K43" s="258" t="str">
        <f>IF(Badges!Q106="A","A"," ")</f>
        <v xml:space="preserve"> </v>
      </c>
      <c r="M43" s="255"/>
      <c r="N43" s="256" t="str">
        <f>Badges!C176</f>
        <v>Audit request</v>
      </c>
      <c r="O43" s="258" t="str">
        <f>IF(Badges!Q176="A","A"," ")</f>
        <v xml:space="preserve"> </v>
      </c>
      <c r="Q43" s="275"/>
      <c r="R43" s="275"/>
      <c r="S43" s="248"/>
    </row>
    <row r="44" spans="1:19" x14ac:dyDescent="0.2">
      <c r="B44" s="264">
        <f>Journey!Q27</f>
        <v>0</v>
      </c>
      <c r="C44" s="260" t="str">
        <f>IF(Journey!R27="C","C",IF(Journey!R27="P","P",""))</f>
        <v/>
      </c>
      <c r="E44" s="255"/>
      <c r="F44" s="256" t="str">
        <f>Badges!C49</f>
        <v>Make a "trading card" for each athlete</v>
      </c>
      <c r="G44" s="258" t="str">
        <f>IF(Badges!Q49="A","A"," ")</f>
        <v xml:space="preserve"> </v>
      </c>
      <c r="I44" s="255">
        <v>3</v>
      </c>
      <c r="J44" s="256" t="str">
        <f>Badges!C107</f>
        <v>Find out how to care for a critically injured person</v>
      </c>
      <c r="K44" s="257"/>
      <c r="M44" s="255">
        <v>3</v>
      </c>
      <c r="N44" s="256" t="str">
        <f>Badges!C177</f>
        <v>Plan for having fun</v>
      </c>
      <c r="O44" s="257"/>
      <c r="Q44" s="275"/>
      <c r="R44" s="275"/>
      <c r="S44" s="248"/>
    </row>
    <row r="45" spans="1:19" x14ac:dyDescent="0.2">
      <c r="B45" s="264">
        <f>Journey!Q28</f>
        <v>0</v>
      </c>
      <c r="C45" s="260" t="str">
        <f>IF(Journey!R28="C","C",IF(Journey!R28="P","P",""))</f>
        <v/>
      </c>
      <c r="E45" s="510" t="str">
        <f>Badges!B52</f>
        <v>Public Policy</v>
      </c>
      <c r="F45" s="510"/>
      <c r="G45" s="510"/>
      <c r="I45" s="255"/>
      <c r="J45" s="256" t="str">
        <f>Badges!C108</f>
        <v>Take a wilderness first aid course</v>
      </c>
      <c r="K45" s="258" t="str">
        <f>IF(Badges!Q108="A","A"," ")</f>
        <v xml:space="preserve"> </v>
      </c>
      <c r="M45" s="255"/>
      <c r="N45" s="256" t="str">
        <f>Badges!C178</f>
        <v>Hooray for hobbies!</v>
      </c>
      <c r="O45" s="258" t="str">
        <f>IF(Badges!Q178="A","A"," ")</f>
        <v xml:space="preserve"> </v>
      </c>
      <c r="Q45" s="275"/>
      <c r="R45" s="275"/>
      <c r="S45" s="248"/>
    </row>
    <row r="46" spans="1:19" x14ac:dyDescent="0.2">
      <c r="B46" s="264">
        <f>Journey!Q29</f>
        <v>0</v>
      </c>
      <c r="C46" s="260" t="str">
        <f>IF(Journey!R29="C","C",IF(Journey!R29="P","P",""))</f>
        <v/>
      </c>
      <c r="E46" s="255">
        <v>1</v>
      </c>
      <c r="F46" s="256" t="str">
        <f>Badges!C53</f>
        <v>Find out how activitists advocate for change</v>
      </c>
      <c r="G46" s="257" t="s">
        <v>27</v>
      </c>
      <c r="I46" s="255"/>
      <c r="J46" s="256" t="str">
        <f>Badges!C109</f>
        <v>Interview a doctor, nurse, EMT, or first</v>
      </c>
      <c r="K46" s="258" t="str">
        <f>IF(Badges!Q109="A","A"," ")</f>
        <v xml:space="preserve"> </v>
      </c>
      <c r="M46" s="255"/>
      <c r="N46" s="256" t="str">
        <f>Badges!C179</f>
        <v>Treat yourself</v>
      </c>
      <c r="O46" s="258" t="str">
        <f>IF(Badges!Q179="A","A"," ")</f>
        <v xml:space="preserve"> </v>
      </c>
      <c r="Q46" s="275"/>
      <c r="R46" s="275"/>
      <c r="S46" s="248"/>
    </row>
    <row r="47" spans="1:19" x14ac:dyDescent="0.2">
      <c r="B47" s="264">
        <f>Journey!Q30</f>
        <v>0</v>
      </c>
      <c r="C47" s="260" t="str">
        <f>IF(Journey!R30="C","C",IF(Journey!R30="P","P",""))</f>
        <v/>
      </c>
      <c r="E47" s="255"/>
      <c r="F47" s="256" t="str">
        <f>Badges!C54</f>
        <v>Interview an activist</v>
      </c>
      <c r="G47" s="258" t="str">
        <f>IF(Badges!Q54="A","A"," ")</f>
        <v xml:space="preserve"> </v>
      </c>
      <c r="I47" s="255"/>
      <c r="J47" s="256" t="str">
        <f>Badges!C110</f>
        <v xml:space="preserve">Discover how to use what's on hand in </v>
      </c>
      <c r="K47" s="258" t="str">
        <f>IF(Badges!Q110="A","A"," ")</f>
        <v xml:space="preserve"> </v>
      </c>
      <c r="M47" s="255"/>
      <c r="N47" s="256" t="str">
        <f>Badges!C180</f>
        <v>Class act</v>
      </c>
      <c r="O47" s="258" t="str">
        <f>IF(Badges!Q180="A","A"," ")</f>
        <v xml:space="preserve"> </v>
      </c>
      <c r="Q47" s="275"/>
      <c r="R47" s="275"/>
      <c r="S47" s="248"/>
    </row>
    <row r="48" spans="1:19" x14ac:dyDescent="0.2">
      <c r="B48" s="272"/>
      <c r="C48" s="272"/>
      <c r="E48" s="255"/>
      <c r="F48" s="256" t="str">
        <f>Badges!C55</f>
        <v>Watch a documentary or movie</v>
      </c>
      <c r="G48" s="258" t="str">
        <f>IF(Badges!Q55="A","A"," ")</f>
        <v xml:space="preserve"> </v>
      </c>
      <c r="I48" s="354" t="str">
        <f>Badges!B98</f>
        <v>Ambassador First Aid</v>
      </c>
      <c r="J48" s="355"/>
      <c r="K48" s="355"/>
      <c r="M48" s="255">
        <v>4</v>
      </c>
      <c r="N48" s="256" t="str">
        <f>Badges!C181</f>
        <v>Plan for the unexpected</v>
      </c>
      <c r="O48" s="257"/>
    </row>
    <row r="49" spans="1:19" x14ac:dyDescent="0.2">
      <c r="A49" s="502" t="s">
        <v>345</v>
      </c>
      <c r="B49" s="502"/>
      <c r="C49" s="502"/>
      <c r="E49" s="255"/>
      <c r="F49" s="256" t="str">
        <f>Badges!C56</f>
        <v xml:space="preserve">Read about women who change the </v>
      </c>
      <c r="G49" s="258" t="str">
        <f>IF(Badges!Q56="A","A"," ")</f>
        <v xml:space="preserve"> </v>
      </c>
      <c r="I49" s="255">
        <v>4</v>
      </c>
      <c r="J49" s="256" t="str">
        <f>Badges!C111</f>
        <v>Know how to move an injured person</v>
      </c>
      <c r="K49" s="257"/>
      <c r="M49" s="255"/>
      <c r="N49" s="256" t="str">
        <f>Badges!C182</f>
        <v>Interview your network</v>
      </c>
      <c r="O49" s="258" t="str">
        <f>IF(Badges!Q182="A","A"," ")</f>
        <v xml:space="preserve"> </v>
      </c>
    </row>
    <row r="50" spans="1:19" x14ac:dyDescent="0.2">
      <c r="A50" s="267"/>
      <c r="B50" s="360" t="str">
        <f>Bridging!B6</f>
        <v>Pass It On!</v>
      </c>
      <c r="C50" s="259" t="str">
        <f>IF(Bridging!Q10="C","C",IF(Bridging!Q10="P","P",""))</f>
        <v/>
      </c>
      <c r="E50" s="255">
        <v>2</v>
      </c>
      <c r="F50" s="256" t="str">
        <f>Badges!C57</f>
        <v>Engage as a global citizen</v>
      </c>
      <c r="G50" s="257"/>
      <c r="I50" s="255"/>
      <c r="J50" s="256" t="str">
        <f>Badges!C112</f>
        <v>Visit a medical school</v>
      </c>
      <c r="K50" s="258" t="str">
        <f>IF(Badges!Q112="A","A"," ")</f>
        <v xml:space="preserve"> </v>
      </c>
      <c r="M50" s="255"/>
      <c r="N50" s="256" t="str">
        <f>Badges!C183</f>
        <v>Interview a Financial guru</v>
      </c>
      <c r="O50" s="258" t="str">
        <f>IF(Badges!Q183="A","A"," ")</f>
        <v xml:space="preserve"> </v>
      </c>
    </row>
    <row r="51" spans="1:19" x14ac:dyDescent="0.2">
      <c r="A51" s="267"/>
      <c r="B51" s="268" t="str">
        <f>Bridging!B11</f>
        <v>Look Ahead!</v>
      </c>
      <c r="C51" s="259" t="str">
        <f>IF(Bridging!Q15="C","C",IF(Bridging!Q15="P","P",""))</f>
        <v/>
      </c>
      <c r="E51" s="255"/>
      <c r="F51" s="256" t="str">
        <f>Badges!C58</f>
        <v>Compare laws</v>
      </c>
      <c r="G51" s="258" t="str">
        <f>IF(Badges!Q58="A","A"," ")</f>
        <v xml:space="preserve"> </v>
      </c>
      <c r="I51" s="255"/>
      <c r="J51" s="256" t="str">
        <f>Badges!C113</f>
        <v>Take a wilderness first aid course</v>
      </c>
      <c r="K51" s="258" t="str">
        <f>IF(Badges!Q113="A","A"," ")</f>
        <v xml:space="preserve"> </v>
      </c>
      <c r="M51" s="255"/>
      <c r="N51" s="256" t="str">
        <f>Badges!C184</f>
        <v>Interview an insurance expert</v>
      </c>
      <c r="O51" s="258" t="str">
        <f>IF(Badges!Q184="A","A"," ")</f>
        <v xml:space="preserve"> </v>
      </c>
    </row>
    <row r="52" spans="1:19" x14ac:dyDescent="0.2">
      <c r="A52" s="267"/>
      <c r="B52" s="359" t="str">
        <f>Bridging!C16</f>
        <v>Plan a Ceremony</v>
      </c>
      <c r="C52" s="259" t="str">
        <f>IF(Bridging!Q17="C","C",IF(Bridging!Q17="P","P",""))</f>
        <v/>
      </c>
      <c r="E52" s="255"/>
      <c r="F52" s="256" t="str">
        <f>Badges!C59</f>
        <v xml:space="preserve">Track a public-policy issue being </v>
      </c>
      <c r="G52" s="258" t="str">
        <f>IF(Badges!Q59="A","A"," ")</f>
        <v xml:space="preserve"> </v>
      </c>
      <c r="I52" s="255"/>
      <c r="J52" s="256" t="str">
        <f>Badges!C114</f>
        <v>Organize a mock emergency drill</v>
      </c>
      <c r="K52" s="258" t="str">
        <f>IF(Badges!Q114="A","A"," ")</f>
        <v xml:space="preserve"> </v>
      </c>
      <c r="M52" s="354" t="str">
        <f>Badges!B168</f>
        <v>On My Own</v>
      </c>
      <c r="N52" s="355"/>
      <c r="O52" s="355"/>
    </row>
    <row r="53" spans="1:19" x14ac:dyDescent="0.2">
      <c r="B53" s="269" t="s">
        <v>140</v>
      </c>
      <c r="C53" s="259" t="str">
        <f>IF(Bridging!Q18="C","C",IF(Bridging!Q18="P","P",""))</f>
        <v/>
      </c>
      <c r="E53" s="255"/>
      <c r="F53" s="256" t="str">
        <f>Badges!C60</f>
        <v>Explore an international NGO</v>
      </c>
      <c r="G53" s="258" t="str">
        <f>IF(Badges!Q60="A","A"," ")</f>
        <v xml:space="preserve"> </v>
      </c>
      <c r="I53" s="255">
        <v>5</v>
      </c>
      <c r="J53" s="256" t="str">
        <f>Badges!C115</f>
        <v>Explore real-life examples for handling wilderness emergencies</v>
      </c>
      <c r="K53" s="257"/>
      <c r="M53" s="255">
        <v>5</v>
      </c>
      <c r="N53" s="256" t="str">
        <f>Badges!C185</f>
        <v>Plan for sharing with others</v>
      </c>
      <c r="O53" s="257"/>
    </row>
    <row r="54" spans="1:19" x14ac:dyDescent="0.2">
      <c r="B54" s="263"/>
      <c r="C54" s="356"/>
      <c r="I54" s="255"/>
      <c r="J54" s="256" t="str">
        <f>Badges!C116</f>
        <v>Explore wilderness survival</v>
      </c>
      <c r="K54" s="258" t="str">
        <f>IF(Badges!Q116="A","A"," ")</f>
        <v xml:space="preserve"> </v>
      </c>
      <c r="M54" s="255"/>
      <c r="N54" s="256" t="str">
        <f>Badges!C186</f>
        <v>Plan for presents</v>
      </c>
      <c r="O54" s="258" t="str">
        <f>IF(Badges!Q186="A","A"," ")</f>
        <v xml:space="preserve"> </v>
      </c>
      <c r="Q54" s="275"/>
      <c r="R54" s="275"/>
      <c r="S54" s="248"/>
    </row>
    <row r="55" spans="1:19" x14ac:dyDescent="0.2">
      <c r="I55" s="255"/>
      <c r="J55" s="256" t="str">
        <f>Badges!C117</f>
        <v>Investigate extreme first aid</v>
      </c>
      <c r="K55" s="258" t="str">
        <f>IF(Badges!Q117="A","A"," ")</f>
        <v xml:space="preserve"> </v>
      </c>
      <c r="M55" s="255"/>
      <c r="N55" s="256" t="str">
        <f>Badges!C187</f>
        <v>Budget for your time</v>
      </c>
      <c r="O55" s="258" t="str">
        <f>IF(Badges!Q187="A","A"," ")</f>
        <v xml:space="preserve"> </v>
      </c>
      <c r="Q55" s="514"/>
      <c r="R55" s="514"/>
      <c r="S55" s="514"/>
    </row>
    <row r="56" spans="1:19" x14ac:dyDescent="0.2">
      <c r="I56" s="255"/>
      <c r="J56" s="256" t="str">
        <f>Badges!C118</f>
        <v>Interview an everyday hero</v>
      </c>
      <c r="K56" s="258" t="str">
        <f>IF(Badges!Q118="A","A"," ")</f>
        <v xml:space="preserve"> </v>
      </c>
      <c r="M56" s="255"/>
      <c r="N56" s="256" t="str">
        <f>Badges!C188</f>
        <v>Charity starts… with a budget</v>
      </c>
      <c r="O56" s="258" t="str">
        <f>IF(Badges!Q188="A","A"," ")</f>
        <v xml:space="preserve"> </v>
      </c>
    </row>
    <row r="57" spans="1:19" x14ac:dyDescent="0.2">
      <c r="I57" s="354" t="str">
        <f>Badges!B121</f>
        <v>Ambassador Girl Scout Way</v>
      </c>
      <c r="J57" s="355"/>
      <c r="K57" s="355"/>
      <c r="M57" s="354" t="str">
        <f>Badges!B215</f>
        <v>Research and Development</v>
      </c>
      <c r="N57" s="355"/>
      <c r="O57" s="355"/>
    </row>
    <row r="58" spans="1:19" x14ac:dyDescent="0.2">
      <c r="I58" s="255">
        <v>1</v>
      </c>
      <c r="J58" s="256" t="str">
        <f>Badges!C122</f>
        <v>Use song to bring people together or to spread a message</v>
      </c>
      <c r="K58" s="257"/>
      <c r="M58" s="255">
        <v>1</v>
      </c>
      <c r="N58" s="256" t="str">
        <f>Badges!C216</f>
        <v>Analyze sales trends</v>
      </c>
      <c r="O58" s="257"/>
    </row>
    <row r="59" spans="1:19" x14ac:dyDescent="0.2">
      <c r="I59" s="255"/>
      <c r="J59" s="256" t="str">
        <f>Badges!C123</f>
        <v>Use music to move people to action</v>
      </c>
      <c r="K59" s="258" t="str">
        <f>IF(Badges!Q123="A","A"," ")</f>
        <v xml:space="preserve"> </v>
      </c>
      <c r="M59" s="255"/>
      <c r="N59" s="256" t="str">
        <f>Badges!C217</f>
        <v>Invest some R&amp;D</v>
      </c>
      <c r="O59" s="258" t="str">
        <f>IF(Badges!Q217="A","A"," ")</f>
        <v xml:space="preserve"> </v>
      </c>
    </row>
    <row r="60" spans="1:19" x14ac:dyDescent="0.2">
      <c r="I60" s="255"/>
      <c r="J60" s="256" t="str">
        <f>Badges!C124</f>
        <v xml:space="preserve">Ogranize a songfest for younger </v>
      </c>
      <c r="K60" s="258" t="str">
        <f>IF(Badges!Q124="A","A"," ")</f>
        <v xml:space="preserve"> </v>
      </c>
      <c r="M60" s="255">
        <v>2</v>
      </c>
      <c r="N60" s="256" t="str">
        <f>Badges!C218</f>
        <v>Reasearch how other companies innovate</v>
      </c>
      <c r="O60" s="257"/>
    </row>
    <row r="61" spans="1:19" x14ac:dyDescent="0.2">
      <c r="I61" s="255"/>
      <c r="J61" s="256" t="str">
        <f>Badges!C125</f>
        <v>Bring generations together in song</v>
      </c>
      <c r="K61" s="258" t="str">
        <f>IF(Badges!Q125="A","A"," ")</f>
        <v xml:space="preserve"> </v>
      </c>
      <c r="M61" s="255"/>
      <c r="N61" s="256" t="str">
        <f>Badges!C219</f>
        <v>Find at least three other companies</v>
      </c>
      <c r="O61" s="258" t="str">
        <f>IF(Badges!Q219="A","A"," ")</f>
        <v xml:space="preserve"> </v>
      </c>
    </row>
    <row r="62" spans="1:19" x14ac:dyDescent="0.2">
      <c r="I62" s="255">
        <v>2</v>
      </c>
      <c r="J62" s="256" t="str">
        <f>Badges!C126</f>
        <v>Celebrate World Thinking Day</v>
      </c>
      <c r="K62" s="257"/>
      <c r="M62" s="255">
        <v>3</v>
      </c>
      <c r="N62" s="256" t="str">
        <f>Badges!C218</f>
        <v>Reasearch how other companies innovate</v>
      </c>
      <c r="O62" s="257"/>
    </row>
    <row r="63" spans="1:19" x14ac:dyDescent="0.2">
      <c r="I63" s="255"/>
      <c r="J63" s="256" t="str">
        <f>Badges!C127</f>
        <v>Follow in the steps of female leaders</v>
      </c>
      <c r="K63" s="258" t="str">
        <f>IF(Badges!Q127="A","A"," ")</f>
        <v xml:space="preserve"> </v>
      </c>
      <c r="M63" s="255"/>
      <c r="N63" s="256" t="str">
        <f>Badges!C221</f>
        <v>Developing a new product</v>
      </c>
      <c r="O63" s="258" t="str">
        <f>IF(Badges!Q221="A","A"," ")</f>
        <v xml:space="preserve"> </v>
      </c>
    </row>
    <row r="64" spans="1:19" x14ac:dyDescent="0.2">
      <c r="I64" s="255"/>
      <c r="J64" s="256" t="str">
        <f>Badges!C128</f>
        <v>Make World Thinking Day cards</v>
      </c>
      <c r="K64" s="258" t="str">
        <f>IF(Badges!Q128="A","A"," ")</f>
        <v xml:space="preserve"> </v>
      </c>
      <c r="M64" s="255">
        <v>4</v>
      </c>
      <c r="N64" s="256" t="str">
        <f>Badges!C222</f>
        <v>Expolore possible projects during your cookie sale</v>
      </c>
      <c r="O64" s="257"/>
    </row>
    <row r="65" spans="1:19" x14ac:dyDescent="0.2">
      <c r="I65" s="255"/>
      <c r="J65" s="256" t="str">
        <f>Badges!C129</f>
        <v>Earn their Word Thinking Day award</v>
      </c>
      <c r="K65" s="258" t="str">
        <f>IF(Badges!Q129="A","A"," ")</f>
        <v xml:space="preserve"> </v>
      </c>
      <c r="M65" s="255"/>
      <c r="N65" s="256" t="str">
        <f>Badges!C223</f>
        <v>If you're considering serveral</v>
      </c>
      <c r="O65" s="258" t="str">
        <f>IF(Badges!Q223="A","A"," ")</f>
        <v xml:space="preserve"> </v>
      </c>
    </row>
    <row r="66" spans="1:19" x14ac:dyDescent="0.2">
      <c r="M66" s="255">
        <v>5</v>
      </c>
      <c r="N66" s="256" t="str">
        <f>Badges!C220</f>
        <v>Find out how companies use R&amp;D to improve their products</v>
      </c>
      <c r="O66" s="257"/>
    </row>
    <row r="67" spans="1:19" x14ac:dyDescent="0.2">
      <c r="M67" s="255"/>
      <c r="N67" s="256" t="str">
        <f>Badges!C225</f>
        <v xml:space="preserve">R&amp;D can be more </v>
      </c>
      <c r="O67" s="258" t="str">
        <f>IF(Badges!Q225="A","A"," ")</f>
        <v xml:space="preserve"> </v>
      </c>
    </row>
    <row r="70" spans="1:19" x14ac:dyDescent="0.2">
      <c r="F70" s="262"/>
      <c r="J70" s="262"/>
    </row>
    <row r="71" spans="1:19" x14ac:dyDescent="0.2">
      <c r="E71" s="292"/>
      <c r="F71" s="271"/>
      <c r="G71" s="356"/>
      <c r="H71" s="262"/>
      <c r="I71" s="292"/>
      <c r="J71" s="271"/>
      <c r="K71" s="356"/>
      <c r="L71" s="262"/>
      <c r="M71" s="262"/>
    </row>
    <row r="72" spans="1:19" x14ac:dyDescent="0.2">
      <c r="A72" s="505" t="s">
        <v>139</v>
      </c>
      <c r="B72" s="506"/>
      <c r="C72" s="507"/>
      <c r="E72" s="502" t="s">
        <v>59</v>
      </c>
      <c r="F72" s="502"/>
      <c r="G72" s="502"/>
      <c r="H72" s="262"/>
      <c r="I72" s="518" t="s">
        <v>139</v>
      </c>
      <c r="J72" s="518"/>
      <c r="K72" s="518"/>
      <c r="L72" s="262"/>
      <c r="M72" s="515" t="s">
        <v>139</v>
      </c>
      <c r="N72" s="516"/>
      <c r="O72" s="517"/>
      <c r="Q72" s="515" t="s">
        <v>139</v>
      </c>
      <c r="R72" s="516"/>
      <c r="S72" s="517"/>
    </row>
    <row r="73" spans="1:19" x14ac:dyDescent="0.2">
      <c r="A73" s="503" t="str">
        <f>'Council Own'!B6</f>
        <v>&lt;&lt;List Badge Here&gt;&gt;</v>
      </c>
      <c r="B73" s="504"/>
      <c r="C73" s="260" t="str">
        <f>IF('Council Own'!Q28="C","C",IF('Council Own'!Q28="P","P",""))</f>
        <v/>
      </c>
      <c r="E73" s="511" t="str">
        <f>'Fun Patches'!C5</f>
        <v>&lt;LIST PATCH HERE&gt;</v>
      </c>
      <c r="F73" s="512"/>
      <c r="G73" s="258" t="str">
        <f>IF('Fun Patches'!Q5="A","A"," ")</f>
        <v xml:space="preserve"> </v>
      </c>
      <c r="H73" s="262"/>
      <c r="I73" s="266" t="str">
        <f>'Council Own'!B6</f>
        <v>&lt;&lt;List Badge Here&gt;&gt;</v>
      </c>
      <c r="J73" s="266"/>
      <c r="K73" s="266"/>
      <c r="L73" s="262"/>
      <c r="M73" s="266" t="str">
        <f>'Council Own'!B54</f>
        <v>&lt;&lt;List Badge Here&gt;&gt;</v>
      </c>
      <c r="N73" s="266"/>
      <c r="O73" s="266"/>
      <c r="Q73" s="266" t="str">
        <f>'Council Own'!B102</f>
        <v>&lt;&lt;List Badge Here&gt;&gt;</v>
      </c>
      <c r="R73" s="266"/>
      <c r="S73" s="266"/>
    </row>
    <row r="74" spans="1:19" x14ac:dyDescent="0.2">
      <c r="A74" s="503" t="str">
        <f>'Council Own'!B30</f>
        <v>&lt;&lt;List Badge Here&gt;&gt;</v>
      </c>
      <c r="B74" s="504"/>
      <c r="C74" s="260" t="str">
        <f>IF('Council Own'!Q52="C","C",IF('Council Own'!Q52="P","P",""))</f>
        <v/>
      </c>
      <c r="E74" s="489" t="str">
        <f>'Fun Patches'!C6</f>
        <v>&lt;LIST PATCH HERE&gt;</v>
      </c>
      <c r="F74" s="490"/>
      <c r="G74" s="265" t="str">
        <f>IF('Fun Patches'!Q6="A","A"," ")</f>
        <v xml:space="preserve"> </v>
      </c>
      <c r="H74" s="262"/>
      <c r="I74" s="255">
        <v>1</v>
      </c>
      <c r="J74" s="359" t="str">
        <f>'Council Own'!C7</f>
        <v>&lt;List Requirement Here&gt;</v>
      </c>
      <c r="K74" s="265" t="str">
        <f>IF('Council Own'!Q7="A","A"," ")</f>
        <v xml:space="preserve"> </v>
      </c>
      <c r="L74" s="262"/>
      <c r="M74" s="255">
        <v>1</v>
      </c>
      <c r="N74" s="359" t="str">
        <f>'Council Own'!C55</f>
        <v>&lt;List Requirement Here&gt;</v>
      </c>
      <c r="O74" s="265" t="str">
        <f>IF('Council Own'!Q55="A","A"," ")</f>
        <v xml:space="preserve"> </v>
      </c>
      <c r="Q74" s="255">
        <v>1</v>
      </c>
      <c r="R74" s="359" t="str">
        <f>'Council Own'!C103</f>
        <v>&lt;List Requirement Here&gt;</v>
      </c>
      <c r="S74" s="265" t="str">
        <f>IF('Council Own'!Q103="A","A"," ")</f>
        <v xml:space="preserve"> </v>
      </c>
    </row>
    <row r="75" spans="1:19" x14ac:dyDescent="0.2">
      <c r="A75" s="503" t="str">
        <f>'Council Own'!B54</f>
        <v>&lt;&lt;List Badge Here&gt;&gt;</v>
      </c>
      <c r="B75" s="504"/>
      <c r="C75" s="260" t="str">
        <f>IF('Council Own'!Q76="C","C",IF('Council Own'!Q76="P","P",""))</f>
        <v/>
      </c>
      <c r="E75" s="489" t="str">
        <f>'Fun Patches'!C7</f>
        <v>&lt;LIST PATCH HERE&gt;</v>
      </c>
      <c r="F75" s="490"/>
      <c r="G75" s="265" t="str">
        <f>IF('Fun Patches'!Q7="A","A"," ")</f>
        <v xml:space="preserve"> </v>
      </c>
      <c r="H75" s="262"/>
      <c r="I75" s="255"/>
      <c r="J75" s="359" t="str">
        <f>'Council Own'!C8</f>
        <v>&lt;List Requirement Here&gt;</v>
      </c>
      <c r="K75" s="265" t="str">
        <f>IF('Council Own'!Q8="A","A"," ")</f>
        <v xml:space="preserve"> </v>
      </c>
      <c r="L75" s="262"/>
      <c r="M75" s="255"/>
      <c r="N75" s="359" t="str">
        <f>'Council Own'!C56</f>
        <v>&lt;List Requirement Here&gt;</v>
      </c>
      <c r="O75" s="265" t="str">
        <f>IF('Council Own'!Q56="A","A"," ")</f>
        <v xml:space="preserve"> </v>
      </c>
      <c r="Q75" s="255"/>
      <c r="R75" s="359" t="str">
        <f>'Council Own'!C104</f>
        <v>&lt;List Requirement Here&gt;</v>
      </c>
      <c r="S75" s="265" t="str">
        <f>IF('Council Own'!Q104="A","A"," ")</f>
        <v xml:space="preserve"> </v>
      </c>
    </row>
    <row r="76" spans="1:19" x14ac:dyDescent="0.2">
      <c r="A76" s="503" t="str">
        <f>'Council Own'!B78</f>
        <v>&lt;&lt;List Badge Here&gt;&gt;</v>
      </c>
      <c r="B76" s="504"/>
      <c r="C76" s="260" t="str">
        <f>IF('Council Own'!Q100="C","C",IF('Council Own'!Q100="P","P",""))</f>
        <v/>
      </c>
      <c r="E76" s="489" t="str">
        <f>'Fun Patches'!C8</f>
        <v>&lt;LIST PATCH HERE&gt;</v>
      </c>
      <c r="F76" s="490"/>
      <c r="G76" s="265" t="str">
        <f>IF('Fun Patches'!Q8="A","A"," ")</f>
        <v xml:space="preserve"> </v>
      </c>
      <c r="H76" s="262"/>
      <c r="I76" s="255"/>
      <c r="J76" s="359" t="str">
        <f>'Council Own'!C9</f>
        <v>&lt;List Requirement Here&gt;</v>
      </c>
      <c r="K76" s="265" t="str">
        <f>IF('Council Own'!Q9="A","A"," ")</f>
        <v xml:space="preserve"> </v>
      </c>
      <c r="L76" s="262"/>
      <c r="M76" s="255"/>
      <c r="N76" s="359" t="str">
        <f>'Council Own'!C57</f>
        <v>&lt;List Requirement Here&gt;</v>
      </c>
      <c r="O76" s="265" t="str">
        <f>IF('Council Own'!Q57="A","A"," ")</f>
        <v xml:space="preserve"> </v>
      </c>
      <c r="Q76" s="255"/>
      <c r="R76" s="359" t="str">
        <f>'Council Own'!C105</f>
        <v>&lt;List Requirement Here&gt;</v>
      </c>
      <c r="S76" s="265" t="str">
        <f>IF('Council Own'!Q105="A","A"," ")</f>
        <v xml:space="preserve"> </v>
      </c>
    </row>
    <row r="77" spans="1:19" x14ac:dyDescent="0.2">
      <c r="A77" s="503" t="str">
        <f>'Council Own'!B102</f>
        <v>&lt;&lt;List Badge Here&gt;&gt;</v>
      </c>
      <c r="B77" s="504"/>
      <c r="C77" s="260" t="str">
        <f>IF('Council Own'!Q124="C","C",IF('Council Own'!Q124="P","P",""))</f>
        <v/>
      </c>
      <c r="E77" s="489" t="str">
        <f>'Fun Patches'!C9</f>
        <v>&lt;LIST PATCH HERE&gt;</v>
      </c>
      <c r="F77" s="490"/>
      <c r="G77" s="265" t="str">
        <f>IF('Fun Patches'!Q9="A","A"," ")</f>
        <v xml:space="preserve"> </v>
      </c>
      <c r="H77" s="262"/>
      <c r="I77" s="255"/>
      <c r="J77" s="359" t="str">
        <f>'Council Own'!C10</f>
        <v>&lt;List Requirement Here&gt;</v>
      </c>
      <c r="K77" s="265" t="str">
        <f>IF('Council Own'!Q10="A","A"," ")</f>
        <v xml:space="preserve"> </v>
      </c>
      <c r="L77" s="262"/>
      <c r="M77" s="255"/>
      <c r="N77" s="359" t="str">
        <f>'Council Own'!C58</f>
        <v>&lt;List Requirement Here&gt;</v>
      </c>
      <c r="O77" s="265" t="str">
        <f>IF('Council Own'!Q58="A","A"," ")</f>
        <v xml:space="preserve"> </v>
      </c>
      <c r="Q77" s="255"/>
      <c r="R77" s="359" t="str">
        <f>'Council Own'!C106</f>
        <v>&lt;List Requirement Here&gt;</v>
      </c>
      <c r="S77" s="265" t="str">
        <f>IF('Council Own'!Q106="A","A"," ")</f>
        <v xml:space="preserve"> </v>
      </c>
    </row>
    <row r="78" spans="1:19" x14ac:dyDescent="0.2">
      <c r="A78" s="503" t="str">
        <f>'Council Own'!B126</f>
        <v>&lt;&lt;List Badge Here&gt;&gt;</v>
      </c>
      <c r="B78" s="504"/>
      <c r="C78" s="260" t="str">
        <f>IF('Council Own'!Q148="C","C",IF('Council Own'!Q148="P","P",""))</f>
        <v/>
      </c>
      <c r="E78" s="489" t="str">
        <f>'Fun Patches'!C10</f>
        <v>&lt;LIST PATCH HERE&gt;</v>
      </c>
      <c r="F78" s="490"/>
      <c r="G78" s="265" t="str">
        <f>IF('Fun Patches'!Q10="A","A"," ")</f>
        <v xml:space="preserve"> </v>
      </c>
      <c r="I78" s="255">
        <v>2</v>
      </c>
      <c r="J78" s="359" t="str">
        <f>'Council Own'!C11</f>
        <v>&lt;List Requirement Here&gt;</v>
      </c>
      <c r="K78" s="265" t="str">
        <f>IF('Council Own'!Q11="A","A"," ")</f>
        <v xml:space="preserve"> </v>
      </c>
      <c r="M78" s="255">
        <v>2</v>
      </c>
      <c r="N78" s="359" t="str">
        <f>'Council Own'!C59</f>
        <v>&lt;List Requirement Here&gt;</v>
      </c>
      <c r="O78" s="265" t="str">
        <f>IF('Council Own'!Q59="A","A"," ")</f>
        <v xml:space="preserve"> </v>
      </c>
      <c r="Q78" s="255">
        <v>2</v>
      </c>
      <c r="R78" s="359" t="str">
        <f>'Council Own'!C107</f>
        <v>&lt;List Requirement Here&gt;</v>
      </c>
      <c r="S78" s="265" t="str">
        <f>IF('Council Own'!Q107="A","A"," ")</f>
        <v xml:space="preserve"> </v>
      </c>
    </row>
    <row r="79" spans="1:19" x14ac:dyDescent="0.2">
      <c r="E79" s="489" t="str">
        <f>'Fun Patches'!C11</f>
        <v>&lt;LIST PATCH HERE&gt;</v>
      </c>
      <c r="F79" s="490"/>
      <c r="G79" s="265" t="str">
        <f>IF('Fun Patches'!Q11="A","A"," ")</f>
        <v xml:space="preserve"> </v>
      </c>
      <c r="I79" s="255"/>
      <c r="J79" s="359" t="str">
        <f>'Council Own'!C12</f>
        <v>&lt;List Requirement Here&gt;</v>
      </c>
      <c r="K79" s="265" t="str">
        <f>IF('Council Own'!Q12="A","A"," ")</f>
        <v xml:space="preserve"> </v>
      </c>
      <c r="M79" s="255"/>
      <c r="N79" s="359" t="str">
        <f>'Council Own'!C60</f>
        <v>&lt;List Requirement Here&gt;</v>
      </c>
      <c r="O79" s="265" t="str">
        <f>IF('Council Own'!Q60="A","A"," ")</f>
        <v xml:space="preserve"> </v>
      </c>
      <c r="Q79" s="255"/>
      <c r="R79" s="359" t="str">
        <f>'Council Own'!C108</f>
        <v>&lt;List Requirement Here&gt;</v>
      </c>
      <c r="S79" s="265" t="str">
        <f>IF('Council Own'!Q108="A","A"," ")</f>
        <v xml:space="preserve"> </v>
      </c>
    </row>
    <row r="80" spans="1:19" x14ac:dyDescent="0.2">
      <c r="E80" s="489" t="str">
        <f>'Fun Patches'!C12</f>
        <v>&lt;LIST PATCH HERE&gt;</v>
      </c>
      <c r="F80" s="490"/>
      <c r="G80" s="265" t="str">
        <f>IF('Fun Patches'!Q12="A","A"," ")</f>
        <v xml:space="preserve"> </v>
      </c>
      <c r="I80" s="255"/>
      <c r="J80" s="359" t="str">
        <f>'Council Own'!C13</f>
        <v>&lt;List Requirement Here&gt;</v>
      </c>
      <c r="K80" s="265" t="str">
        <f>IF('Council Own'!Q13="A","A"," ")</f>
        <v xml:space="preserve"> </v>
      </c>
      <c r="M80" s="255"/>
      <c r="N80" s="359" t="str">
        <f>'Council Own'!C61</f>
        <v>&lt;List Requirement Here&gt;</v>
      </c>
      <c r="O80" s="265" t="str">
        <f>IF('Council Own'!Q61="A","A"," ")</f>
        <v xml:space="preserve"> </v>
      </c>
      <c r="Q80" s="255"/>
      <c r="R80" s="359" t="str">
        <f>'Council Own'!C109</f>
        <v>&lt;List Requirement Here&gt;</v>
      </c>
      <c r="S80" s="265" t="str">
        <f>IF('Council Own'!Q109="A","A"," ")</f>
        <v xml:space="preserve"> </v>
      </c>
    </row>
    <row r="81" spans="1:22" x14ac:dyDescent="0.2">
      <c r="E81" s="489" t="str">
        <f>'Fun Patches'!C13</f>
        <v>&lt;LIST PATCH HERE&gt;</v>
      </c>
      <c r="F81" s="490"/>
      <c r="G81" s="265" t="str">
        <f>IF('Fun Patches'!Q13="A","A"," ")</f>
        <v xml:space="preserve"> </v>
      </c>
      <c r="I81" s="255"/>
      <c r="J81" s="359" t="str">
        <f>'Council Own'!C14</f>
        <v>&lt;List Requirement Here&gt;</v>
      </c>
      <c r="K81" s="265" t="str">
        <f>IF('Council Own'!Q14="A","A"," ")</f>
        <v xml:space="preserve"> </v>
      </c>
      <c r="M81" s="255"/>
      <c r="N81" s="359" t="str">
        <f>'Council Own'!C62</f>
        <v>&lt;List Requirement Here&gt;</v>
      </c>
      <c r="O81" s="265" t="str">
        <f>IF('Council Own'!Q62="A","A"," ")</f>
        <v xml:space="preserve"> </v>
      </c>
      <c r="Q81" s="255"/>
      <c r="R81" s="359" t="str">
        <f>'Council Own'!C110</f>
        <v>&lt;List Requirement Here&gt;</v>
      </c>
      <c r="S81" s="265" t="str">
        <f>IF('Council Own'!Q110="A","A"," ")</f>
        <v xml:space="preserve"> </v>
      </c>
    </row>
    <row r="82" spans="1:22" x14ac:dyDescent="0.2">
      <c r="E82" s="489" t="str">
        <f>'Fun Patches'!C14</f>
        <v>&lt;LIST PATCH HERE&gt;</v>
      </c>
      <c r="F82" s="490"/>
      <c r="G82" s="265" t="str">
        <f>IF('Fun Patches'!Q14="A","A"," ")</f>
        <v xml:space="preserve"> </v>
      </c>
      <c r="I82" s="255">
        <v>3</v>
      </c>
      <c r="J82" s="359" t="str">
        <f>'Council Own'!C15</f>
        <v>&lt;List Requirement Here&gt;</v>
      </c>
      <c r="K82" s="265" t="str">
        <f>IF('Council Own'!Q15="A","A"," ")</f>
        <v xml:space="preserve"> </v>
      </c>
      <c r="M82" s="255">
        <v>3</v>
      </c>
      <c r="N82" s="359" t="str">
        <f>'Council Own'!C63</f>
        <v>&lt;List Requirement Here&gt;</v>
      </c>
      <c r="O82" s="265" t="str">
        <f>IF('Council Own'!Q63="A","A"," ")</f>
        <v xml:space="preserve"> </v>
      </c>
      <c r="Q82" s="255">
        <v>3</v>
      </c>
      <c r="R82" s="359" t="str">
        <f>'Council Own'!C111</f>
        <v>&lt;List Requirement Here&gt;</v>
      </c>
      <c r="S82" s="265" t="str">
        <f>IF('Council Own'!Q111="A","A"," ")</f>
        <v xml:space="preserve"> </v>
      </c>
    </row>
    <row r="83" spans="1:22" x14ac:dyDescent="0.2">
      <c r="E83" s="489" t="str">
        <f>'Fun Patches'!C15</f>
        <v>&lt;LIST PATCH HERE&gt;</v>
      </c>
      <c r="F83" s="490"/>
      <c r="G83" s="265" t="str">
        <f>IF('Fun Patches'!Q15="A","A"," ")</f>
        <v xml:space="preserve"> </v>
      </c>
      <c r="I83" s="255"/>
      <c r="J83" s="359" t="str">
        <f>'Council Own'!C16</f>
        <v>&lt;List Requirement Here&gt;</v>
      </c>
      <c r="K83" s="265" t="str">
        <f>IF('Council Own'!Q16="A","A"," ")</f>
        <v xml:space="preserve"> </v>
      </c>
      <c r="M83" s="255"/>
      <c r="N83" s="359" t="str">
        <f>'Council Own'!C64</f>
        <v>&lt;List Requirement Here&gt;</v>
      </c>
      <c r="O83" s="265" t="str">
        <f>IF('Council Own'!Q64="A","A"," ")</f>
        <v xml:space="preserve"> </v>
      </c>
      <c r="Q83" s="255"/>
      <c r="R83" s="359" t="str">
        <f>'Council Own'!C112</f>
        <v>&lt;List Requirement Here&gt;</v>
      </c>
      <c r="S83" s="265" t="str">
        <f>IF('Council Own'!Q112="A","A"," ")</f>
        <v xml:space="preserve"> </v>
      </c>
    </row>
    <row r="84" spans="1:22" x14ac:dyDescent="0.2">
      <c r="E84" s="489" t="str">
        <f>'Fun Patches'!C16</f>
        <v>&lt;LIST PATCH HERE&gt;</v>
      </c>
      <c r="F84" s="490"/>
      <c r="G84" s="265" t="str">
        <f>IF('Fun Patches'!Q16="A","A"," ")</f>
        <v xml:space="preserve"> </v>
      </c>
      <c r="I84" s="255"/>
      <c r="J84" s="359" t="str">
        <f>'Council Own'!C17</f>
        <v>&lt;List Requirement Here&gt;</v>
      </c>
      <c r="K84" s="265" t="str">
        <f>IF('Council Own'!Q17="A","A"," ")</f>
        <v xml:space="preserve"> </v>
      </c>
      <c r="M84" s="255"/>
      <c r="N84" s="359" t="str">
        <f>'Council Own'!C65</f>
        <v>&lt;List Requirement Here&gt;</v>
      </c>
      <c r="O84" s="265" t="str">
        <f>IF('Council Own'!Q65="A","A"," ")</f>
        <v xml:space="preserve"> </v>
      </c>
      <c r="Q84" s="255"/>
      <c r="R84" s="359" t="str">
        <f>'Council Own'!C113</f>
        <v>&lt;List Requirement Here&gt;</v>
      </c>
      <c r="S84" s="265" t="str">
        <f>IF('Council Own'!Q113="A","A"," ")</f>
        <v xml:space="preserve"> </v>
      </c>
    </row>
    <row r="85" spans="1:22" x14ac:dyDescent="0.2">
      <c r="E85" s="489" t="str">
        <f>'Fun Patches'!C17</f>
        <v>&lt;LIST PATCH HERE&gt;</v>
      </c>
      <c r="F85" s="490"/>
      <c r="G85" s="258" t="str">
        <f>IF('Fun Patches'!Q17="A","A"," ")</f>
        <v xml:space="preserve"> </v>
      </c>
      <c r="I85" s="255"/>
      <c r="J85" s="359" t="str">
        <f>'Council Own'!C18</f>
        <v>&lt;List Requirement Here&gt;</v>
      </c>
      <c r="K85" s="265" t="str">
        <f>IF('Council Own'!Q18="A","A"," ")</f>
        <v xml:space="preserve"> </v>
      </c>
      <c r="M85" s="255"/>
      <c r="N85" s="359" t="str">
        <f>'Council Own'!C66</f>
        <v>&lt;List Requirement Here&gt;</v>
      </c>
      <c r="O85" s="265" t="str">
        <f>IF('Council Own'!Q66="A","A"," ")</f>
        <v xml:space="preserve"> </v>
      </c>
      <c r="Q85" s="255"/>
      <c r="R85" s="359" t="str">
        <f>'Council Own'!C114</f>
        <v>&lt;List Requirement Here&gt;</v>
      </c>
      <c r="S85" s="265" t="str">
        <f>IF('Council Own'!Q114="A","A"," ")</f>
        <v xml:space="preserve"> </v>
      </c>
    </row>
    <row r="86" spans="1:22" x14ac:dyDescent="0.2">
      <c r="A86" s="250"/>
      <c r="B86" s="251"/>
      <c r="C86" s="252"/>
      <c r="E86" s="489" t="str">
        <f>'Fun Patches'!C18</f>
        <v>&lt;LIST PATCH HERE&gt;</v>
      </c>
      <c r="F86" s="490"/>
      <c r="G86" s="265" t="str">
        <f>IF('Fun Patches'!Q18="A","A"," ")</f>
        <v xml:space="preserve"> </v>
      </c>
      <c r="I86" s="255">
        <v>4</v>
      </c>
      <c r="J86" s="359" t="str">
        <f>'Council Own'!C19</f>
        <v>&lt;List Requirement Here&gt;</v>
      </c>
      <c r="K86" s="265" t="str">
        <f>IF('Council Own'!Q19="A","A"," ")</f>
        <v xml:space="preserve"> </v>
      </c>
      <c r="M86" s="255">
        <v>4</v>
      </c>
      <c r="N86" s="359" t="str">
        <f>'Council Own'!C67</f>
        <v>&lt;List Requirement Here&gt;</v>
      </c>
      <c r="O86" s="265" t="str">
        <f>IF('Council Own'!Q67="A","A"," ")</f>
        <v xml:space="preserve"> </v>
      </c>
      <c r="Q86" s="255">
        <v>4</v>
      </c>
      <c r="R86" s="359" t="str">
        <f>'Council Own'!C115</f>
        <v>&lt;List Requirement Here&gt;</v>
      </c>
      <c r="S86" s="265" t="str">
        <f>IF('Council Own'!Q115="A","A"," ")</f>
        <v xml:space="preserve"> </v>
      </c>
    </row>
    <row r="87" spans="1:22" x14ac:dyDescent="0.2">
      <c r="E87" s="489" t="str">
        <f>'Fun Patches'!C19</f>
        <v>&lt;LIST PATCH HERE&gt;</v>
      </c>
      <c r="F87" s="490"/>
      <c r="G87" s="265" t="str">
        <f>IF('Fun Patches'!Q19="A","A"," ")</f>
        <v xml:space="preserve"> </v>
      </c>
      <c r="I87" s="255"/>
      <c r="J87" s="359" t="str">
        <f>'Council Own'!C20</f>
        <v>&lt;List Requirement Here&gt;</v>
      </c>
      <c r="K87" s="265" t="str">
        <f>IF('Council Own'!Q20="A","A"," ")</f>
        <v xml:space="preserve"> </v>
      </c>
      <c r="M87" s="255"/>
      <c r="N87" s="359" t="str">
        <f>'Council Own'!C68</f>
        <v>&lt;List Requirement Here&gt;</v>
      </c>
      <c r="O87" s="265" t="str">
        <f>IF('Council Own'!Q68="A","A"," ")</f>
        <v xml:space="preserve"> </v>
      </c>
      <c r="Q87" s="255"/>
      <c r="R87" s="359" t="str">
        <f>'Council Own'!C116</f>
        <v>&lt;List Requirement Here&gt;</v>
      </c>
      <c r="S87" s="265" t="str">
        <f>IF('Council Own'!Q116="A","A"," ")</f>
        <v xml:space="preserve"> </v>
      </c>
    </row>
    <row r="88" spans="1:22" x14ac:dyDescent="0.2">
      <c r="E88" s="489" t="str">
        <f>'Fun Patches'!C20</f>
        <v>&lt;LIST PATCH HERE&gt;</v>
      </c>
      <c r="F88" s="490"/>
      <c r="G88" s="265" t="str">
        <f>IF('Fun Patches'!Q20="A","A"," ")</f>
        <v xml:space="preserve"> </v>
      </c>
      <c r="I88" s="255"/>
      <c r="J88" s="359" t="str">
        <f>'Council Own'!C21</f>
        <v>&lt;List Requirement Here&gt;</v>
      </c>
      <c r="K88" s="265" t="str">
        <f>IF('Council Own'!Q21="A","A"," ")</f>
        <v xml:space="preserve"> </v>
      </c>
      <c r="M88" s="255"/>
      <c r="N88" s="359" t="str">
        <f>'Council Own'!C69</f>
        <v>&lt;List Requirement Here&gt;</v>
      </c>
      <c r="O88" s="265" t="str">
        <f>IF('Council Own'!Q69="A","A"," ")</f>
        <v xml:space="preserve"> </v>
      </c>
      <c r="Q88" s="255"/>
      <c r="R88" s="359" t="str">
        <f>'Council Own'!C117</f>
        <v>&lt;List Requirement Here&gt;</v>
      </c>
      <c r="S88" s="265" t="str">
        <f>IF('Council Own'!Q117="A","A"," ")</f>
        <v xml:space="preserve"> </v>
      </c>
    </row>
    <row r="89" spans="1:22" x14ac:dyDescent="0.2">
      <c r="E89" s="489" t="str">
        <f>'Fun Patches'!C21</f>
        <v>&lt;LIST PATCH HERE&gt;</v>
      </c>
      <c r="F89" s="490"/>
      <c r="G89" s="265" t="str">
        <f>IF('Fun Patches'!Q21="A","A"," ")</f>
        <v xml:space="preserve"> </v>
      </c>
      <c r="I89" s="255"/>
      <c r="J89" s="359" t="str">
        <f>'Council Own'!C22</f>
        <v>&lt;List Requirement Here&gt;</v>
      </c>
      <c r="K89" s="265" t="str">
        <f>IF('Council Own'!Q22="A","A"," ")</f>
        <v xml:space="preserve"> </v>
      </c>
      <c r="M89" s="255"/>
      <c r="N89" s="359" t="str">
        <f>'Council Own'!C70</f>
        <v>&lt;List Requirement Here&gt;</v>
      </c>
      <c r="O89" s="265" t="str">
        <f>IF('Council Own'!Q70="A","A"," ")</f>
        <v xml:space="preserve"> </v>
      </c>
      <c r="Q89" s="255"/>
      <c r="R89" s="359" t="str">
        <f>'Council Own'!C118</f>
        <v>&lt;List Requirement Here&gt;</v>
      </c>
      <c r="S89" s="265" t="str">
        <f>IF('Council Own'!Q118="A","A"," ")</f>
        <v xml:space="preserve"> </v>
      </c>
    </row>
    <row r="90" spans="1:22" x14ac:dyDescent="0.2">
      <c r="E90" s="489" t="str">
        <f>'Fun Patches'!C22</f>
        <v>&lt;LIST PATCH HERE&gt;</v>
      </c>
      <c r="F90" s="490"/>
      <c r="G90" s="265" t="str">
        <f>IF('Fun Patches'!Q22="A","A"," ")</f>
        <v xml:space="preserve"> </v>
      </c>
      <c r="I90" s="255">
        <v>5</v>
      </c>
      <c r="J90" s="359" t="str">
        <f>'Council Own'!C23</f>
        <v>&lt;List Requirement Here&gt;</v>
      </c>
      <c r="K90" s="265" t="str">
        <f>IF('Council Own'!Q23="A","A"," ")</f>
        <v xml:space="preserve"> </v>
      </c>
      <c r="M90" s="255">
        <v>5</v>
      </c>
      <c r="N90" s="359" t="str">
        <f>'Council Own'!C71</f>
        <v>&lt;List Requirement Here&gt;</v>
      </c>
      <c r="O90" s="265" t="str">
        <f>IF('Council Own'!Q71="A","A"," ")</f>
        <v xml:space="preserve"> </v>
      </c>
      <c r="Q90" s="255">
        <v>5</v>
      </c>
      <c r="R90" s="359" t="str">
        <f>'Council Own'!C119</f>
        <v>&lt;List Requirement Here&gt;</v>
      </c>
      <c r="S90" s="265" t="str">
        <f>IF('Council Own'!Q119="A","A"," ")</f>
        <v xml:space="preserve"> </v>
      </c>
    </row>
    <row r="91" spans="1:22" x14ac:dyDescent="0.2">
      <c r="E91" s="489" t="str">
        <f>'Fun Patches'!C23</f>
        <v>&lt;LIST PATCH HERE&gt;</v>
      </c>
      <c r="F91" s="490"/>
      <c r="G91" s="265" t="str">
        <f>IF('Fun Patches'!Q23="A","A"," ")</f>
        <v xml:space="preserve"> </v>
      </c>
      <c r="I91" s="255"/>
      <c r="J91" s="359" t="str">
        <f>'Council Own'!C24</f>
        <v>&lt;List Requirement Here&gt;</v>
      </c>
      <c r="K91" s="265" t="str">
        <f>IF('Council Own'!Q24="A","A"," ")</f>
        <v xml:space="preserve"> </v>
      </c>
      <c r="M91" s="255"/>
      <c r="N91" s="359" t="str">
        <f>'Council Own'!C72</f>
        <v>&lt;List Requirement Here&gt;</v>
      </c>
      <c r="O91" s="265" t="str">
        <f>IF('Council Own'!Q72="A","A"," ")</f>
        <v xml:space="preserve"> </v>
      </c>
      <c r="Q91" s="255"/>
      <c r="R91" s="359" t="str">
        <f>'Council Own'!C120</f>
        <v>&lt;List Requirement Here&gt;</v>
      </c>
      <c r="S91" s="265" t="str">
        <f>IF('Council Own'!Q120="A","A"," ")</f>
        <v xml:space="preserve"> </v>
      </c>
    </row>
    <row r="92" spans="1:22" x14ac:dyDescent="0.2">
      <c r="E92" s="489" t="str">
        <f>'Fun Patches'!C24</f>
        <v>&lt;LIST PATCH HERE&gt;</v>
      </c>
      <c r="F92" s="490"/>
      <c r="G92" s="265" t="str">
        <f>IF('Fun Patches'!Q24="A","A"," ")</f>
        <v xml:space="preserve"> </v>
      </c>
      <c r="I92" s="255"/>
      <c r="J92" s="359" t="str">
        <f>'Council Own'!C25</f>
        <v>&lt;List Requirement Here&gt;</v>
      </c>
      <c r="K92" s="265" t="str">
        <f>IF('Council Own'!Q25="A","A"," ")</f>
        <v xml:space="preserve"> </v>
      </c>
      <c r="M92" s="255"/>
      <c r="N92" s="359" t="str">
        <f>'Council Own'!C73</f>
        <v>&lt;List Requirement Here&gt;</v>
      </c>
      <c r="O92" s="265" t="str">
        <f>IF('Council Own'!Q73="A","A"," ")</f>
        <v xml:space="preserve"> </v>
      </c>
      <c r="Q92" s="255"/>
      <c r="R92" s="359" t="str">
        <f>'Council Own'!C121</f>
        <v>&lt;List Requirement Here&gt;</v>
      </c>
      <c r="S92" s="265" t="str">
        <f>IF('Council Own'!Q121="A","A"," ")</f>
        <v xml:space="preserve"> </v>
      </c>
    </row>
    <row r="93" spans="1:22" x14ac:dyDescent="0.2">
      <c r="E93" s="489" t="str">
        <f>'Fun Patches'!C25</f>
        <v>&lt;LIST PATCH HERE&gt;</v>
      </c>
      <c r="F93" s="490"/>
      <c r="G93" s="265" t="str">
        <f>IF('Fun Patches'!Q25="A","A"," ")</f>
        <v xml:space="preserve"> </v>
      </c>
      <c r="I93" s="255"/>
      <c r="J93" s="359" t="str">
        <f>'Council Own'!C26</f>
        <v>&lt;List Requirement Here&gt;</v>
      </c>
      <c r="K93" s="265" t="str">
        <f>IF('Council Own'!Q26="A","A"," ")</f>
        <v xml:space="preserve"> </v>
      </c>
      <c r="M93" s="255"/>
      <c r="N93" s="359" t="str">
        <f>'Council Own'!C74</f>
        <v>&lt;List Requirement Here&gt;</v>
      </c>
      <c r="O93" s="265" t="str">
        <f>IF('Council Own'!Q68="A","A"," ")</f>
        <v xml:space="preserve"> </v>
      </c>
      <c r="Q93" s="255"/>
      <c r="R93" s="359" t="str">
        <f>'Council Own'!C122</f>
        <v>&lt;List Requirement Here&gt;</v>
      </c>
      <c r="S93" s="265" t="str">
        <f>IF('Council Own'!Q122="A","A"," ")</f>
        <v xml:space="preserve"> </v>
      </c>
    </row>
    <row r="94" spans="1:22" x14ac:dyDescent="0.2">
      <c r="E94" s="489" t="str">
        <f>'Fun Patches'!C26</f>
        <v>&lt;LIST PATCH HERE&gt;</v>
      </c>
      <c r="F94" s="490"/>
      <c r="G94" s="265" t="str">
        <f>IF('Fun Patches'!Q26="A","A"," ")</f>
        <v xml:space="preserve"> </v>
      </c>
      <c r="I94" s="266" t="str">
        <f>'Council Own'!B30</f>
        <v>&lt;&lt;List Badge Here&gt;&gt;</v>
      </c>
      <c r="J94" s="266"/>
      <c r="K94" s="266"/>
      <c r="M94" s="266" t="str">
        <f>'Council Own'!B78</f>
        <v>&lt;&lt;List Badge Here&gt;&gt;</v>
      </c>
      <c r="N94" s="266"/>
      <c r="O94" s="266"/>
      <c r="Q94" s="266" t="str">
        <f>'Council Own'!B126</f>
        <v>&lt;&lt;List Badge Here&gt;&gt;</v>
      </c>
      <c r="R94" s="266"/>
      <c r="S94" s="266"/>
    </row>
    <row r="95" spans="1:22" x14ac:dyDescent="0.2">
      <c r="E95" s="489" t="str">
        <f>'Fun Patches'!C27</f>
        <v>&lt;LIST PATCH HERE&gt;</v>
      </c>
      <c r="F95" s="490"/>
      <c r="G95" s="265" t="str">
        <f>IF('Fun Patches'!Q27="A","A"," ")</f>
        <v xml:space="preserve"> </v>
      </c>
      <c r="I95" s="255">
        <v>1</v>
      </c>
      <c r="J95" s="359" t="str">
        <f>'Council Own'!C31</f>
        <v>&lt;List Requirement Here&gt;</v>
      </c>
      <c r="K95" s="265" t="str">
        <f>IF('Council Own'!Q31="A","A"," ")</f>
        <v xml:space="preserve"> </v>
      </c>
      <c r="M95" s="255">
        <v>1</v>
      </c>
      <c r="N95" s="359" t="str">
        <f>'Council Own'!C79</f>
        <v>&lt;List Requirement Here&gt;</v>
      </c>
      <c r="O95" s="265" t="str">
        <f>IF('Council Own'!Q79="A","A"," ")</f>
        <v xml:space="preserve"> </v>
      </c>
      <c r="Q95" s="255">
        <v>1</v>
      </c>
      <c r="R95" s="359" t="str">
        <f>'Council Own'!C127</f>
        <v>&lt;List Requirement Here&gt;</v>
      </c>
      <c r="S95" s="265" t="str">
        <f>IF('Council Own'!Q127="A","A"," ")</f>
        <v xml:space="preserve"> </v>
      </c>
    </row>
    <row r="96" spans="1:22" x14ac:dyDescent="0.2">
      <c r="E96" s="489" t="str">
        <f>'Fun Patches'!C28</f>
        <v>&lt;LIST PATCH HERE&gt;</v>
      </c>
      <c r="F96" s="490"/>
      <c r="G96" s="265" t="str">
        <f>IF('Fun Patches'!Q28="A","A"," ")</f>
        <v xml:space="preserve"> </v>
      </c>
      <c r="I96" s="255"/>
      <c r="J96" s="359" t="str">
        <f>'Council Own'!C32</f>
        <v>&lt;List Requirement Here&gt;</v>
      </c>
      <c r="K96" s="265" t="str">
        <f>IF('Council Own'!Q32="A","A"," ")</f>
        <v xml:space="preserve"> </v>
      </c>
      <c r="M96" s="255"/>
      <c r="N96" s="359" t="str">
        <f>'Council Own'!C80</f>
        <v>&lt;List Requirement Here&gt;</v>
      </c>
      <c r="O96" s="265" t="str">
        <f>IF('Council Own'!Q80="A","A"," ")</f>
        <v xml:space="preserve"> </v>
      </c>
      <c r="Q96" s="255"/>
      <c r="R96" s="359" t="str">
        <f>'Council Own'!C128</f>
        <v>&lt;List Requirement Here&gt;</v>
      </c>
      <c r="S96" s="265" t="str">
        <f>IF('Council Own'!Q128="A","A"," ")</f>
        <v xml:space="preserve"> </v>
      </c>
      <c r="U96" s="253"/>
      <c r="V96" s="253"/>
    </row>
    <row r="97" spans="1:23" x14ac:dyDescent="0.2">
      <c r="E97" s="489" t="str">
        <f>'Fun Patches'!C29</f>
        <v>&lt;LIST PATCH HERE&gt;</v>
      </c>
      <c r="F97" s="490"/>
      <c r="G97" s="265" t="str">
        <f>IF('Fun Patches'!Q29="A","A"," ")</f>
        <v xml:space="preserve"> </v>
      </c>
      <c r="I97" s="255"/>
      <c r="J97" s="359" t="str">
        <f>'Council Own'!C33</f>
        <v>&lt;List Requirement Here&gt;</v>
      </c>
      <c r="K97" s="265" t="str">
        <f>IF('Council Own'!Q33="A","A"," ")</f>
        <v xml:space="preserve"> </v>
      </c>
      <c r="M97" s="255"/>
      <c r="N97" s="359" t="str">
        <f>'Council Own'!C81</f>
        <v>&lt;List Requirement Here&gt;</v>
      </c>
      <c r="O97" s="265" t="str">
        <f>IF('Council Own'!Q81="A","A"," ")</f>
        <v xml:space="preserve"> </v>
      </c>
      <c r="Q97" s="255"/>
      <c r="R97" s="359" t="str">
        <f>'Council Own'!C129</f>
        <v>&lt;List Requirement Here&gt;</v>
      </c>
      <c r="S97" s="265" t="str">
        <f>IF('Council Own'!Q129="A","A"," ")</f>
        <v xml:space="preserve"> </v>
      </c>
      <c r="U97" s="253"/>
      <c r="V97" s="253"/>
    </row>
    <row r="98" spans="1:23" x14ac:dyDescent="0.2">
      <c r="A98" s="502" t="s">
        <v>78</v>
      </c>
      <c r="B98" s="502"/>
      <c r="C98" s="502"/>
      <c r="E98" s="489" t="str">
        <f>'Fun Patches'!C30</f>
        <v>&lt;LIST PATCH HERE&gt;</v>
      </c>
      <c r="F98" s="490"/>
      <c r="G98" s="265" t="str">
        <f>IF('Fun Patches'!Q30="A","A"," ")</f>
        <v xml:space="preserve"> </v>
      </c>
      <c r="I98" s="255"/>
      <c r="J98" s="359" t="str">
        <f>'Council Own'!C34</f>
        <v>&lt;List Requirement Here&gt;</v>
      </c>
      <c r="K98" s="265" t="str">
        <f>IF('Council Own'!Q34="A","A"," ")</f>
        <v xml:space="preserve"> </v>
      </c>
      <c r="M98" s="255"/>
      <c r="N98" s="359" t="str">
        <f>'Council Own'!C82</f>
        <v>&lt;List Requirement Here&gt;</v>
      </c>
      <c r="O98" s="265" t="str">
        <f>IF('Council Own'!Q82="A","A"," ")</f>
        <v xml:space="preserve"> </v>
      </c>
      <c r="Q98" s="255"/>
      <c r="R98" s="359" t="str">
        <f>'Council Own'!C130</f>
        <v>&lt;List Requirement Here&gt;</v>
      </c>
      <c r="S98" s="265" t="str">
        <f>IF('Council Own'!Q130="A","A"," ")</f>
        <v xml:space="preserve"> </v>
      </c>
      <c r="U98" s="253"/>
      <c r="V98" s="253"/>
    </row>
    <row r="99" spans="1:23" ht="14.25" customHeight="1" x14ac:dyDescent="0.2">
      <c r="A99" s="499" t="s">
        <v>75</v>
      </c>
      <c r="B99" s="500"/>
      <c r="C99" s="501"/>
      <c r="E99" s="489" t="str">
        <f>'Fun Patches'!C31</f>
        <v>&lt;LIST PATCH HERE&gt;</v>
      </c>
      <c r="F99" s="490"/>
      <c r="G99" s="265" t="str">
        <f>IF('Fun Patches'!Q31="A","A"," ")</f>
        <v xml:space="preserve"> </v>
      </c>
      <c r="I99" s="255">
        <v>2</v>
      </c>
      <c r="J99" s="359" t="str">
        <f>'Council Own'!C35</f>
        <v>&lt;List Requirement Here&gt;</v>
      </c>
      <c r="K99" s="265" t="str">
        <f>IF('Council Own'!Q35="A","A"," ")</f>
        <v xml:space="preserve"> </v>
      </c>
      <c r="M99" s="255">
        <v>2</v>
      </c>
      <c r="N99" s="359" t="str">
        <f>'Council Own'!C83</f>
        <v>&lt;List Requirement Here&gt;</v>
      </c>
      <c r="O99" s="265" t="str">
        <f>IF('Council Own'!Q83="A","A"," ")</f>
        <v xml:space="preserve"> </v>
      </c>
      <c r="Q99" s="255">
        <v>2</v>
      </c>
      <c r="R99" s="359" t="str">
        <f>'Council Own'!C131</f>
        <v>&lt;List Requirement Here&gt;</v>
      </c>
      <c r="S99" s="265" t="str">
        <f>IF('Council Own'!Q131="A","A"," ")</f>
        <v xml:space="preserve"> </v>
      </c>
      <c r="U99" s="253"/>
      <c r="V99" s="253"/>
    </row>
    <row r="100" spans="1:23" x14ac:dyDescent="0.2">
      <c r="A100" s="499" t="s">
        <v>76</v>
      </c>
      <c r="B100" s="500"/>
      <c r="C100" s="501"/>
      <c r="E100" s="489" t="str">
        <f>'Fun Patches'!C32</f>
        <v>&lt;LIST PATCH HERE&gt;</v>
      </c>
      <c r="F100" s="490"/>
      <c r="G100" s="265" t="str">
        <f>IF('Fun Patches'!Q32="A","A"," ")</f>
        <v xml:space="preserve"> </v>
      </c>
      <c r="I100" s="255"/>
      <c r="J100" s="359" t="str">
        <f>'Council Own'!C36</f>
        <v>&lt;List Requirement Here&gt;</v>
      </c>
      <c r="K100" s="265" t="str">
        <f>IF('Council Own'!Q36="A","A"," ")</f>
        <v xml:space="preserve"> </v>
      </c>
      <c r="M100" s="255"/>
      <c r="N100" s="359" t="str">
        <f>'Council Own'!C84</f>
        <v>&lt;List Requirement Here&gt;</v>
      </c>
      <c r="O100" s="265" t="str">
        <f>IF('Council Own'!Q84="A","A"," ")</f>
        <v xml:space="preserve"> </v>
      </c>
      <c r="Q100" s="255"/>
      <c r="R100" s="359" t="str">
        <f>'Council Own'!C132</f>
        <v>&lt;List Requirement Here&gt;</v>
      </c>
      <c r="S100" s="265" t="str">
        <f>IF('Council Own'!Q132="A","A"," ")</f>
        <v xml:space="preserve"> </v>
      </c>
      <c r="U100" s="352"/>
      <c r="V100" s="353"/>
      <c r="W100" s="356"/>
    </row>
    <row r="101" spans="1:23" x14ac:dyDescent="0.2">
      <c r="A101" s="486" t="s">
        <v>77</v>
      </c>
      <c r="B101" s="487"/>
      <c r="C101" s="488"/>
      <c r="E101" s="489" t="str">
        <f>'Fun Patches'!C33</f>
        <v>&lt;LIST PATCH HERE&gt;</v>
      </c>
      <c r="F101" s="490"/>
      <c r="G101" s="265" t="str">
        <f>IF('Fun Patches'!Q33="A","A"," ")</f>
        <v xml:space="preserve"> </v>
      </c>
      <c r="I101" s="255"/>
      <c r="J101" s="359" t="str">
        <f>'Council Own'!C37</f>
        <v>&lt;List Requirement Here&gt;</v>
      </c>
      <c r="K101" s="265" t="str">
        <f>IF('Council Own'!Q37="A","A"," ")</f>
        <v xml:space="preserve"> </v>
      </c>
      <c r="M101" s="255"/>
      <c r="N101" s="359" t="str">
        <f>'Council Own'!C85</f>
        <v>&lt;List Requirement Here&gt;</v>
      </c>
      <c r="O101" s="265" t="str">
        <f>IF('Council Own'!Q85="A","A"," ")</f>
        <v xml:space="preserve"> </v>
      </c>
      <c r="Q101" s="255"/>
      <c r="R101" s="359" t="str">
        <f>'Council Own'!C133</f>
        <v>&lt;List Requirement Here&gt;</v>
      </c>
      <c r="S101" s="265" t="str">
        <f>IF('Council Own'!Q133="A","A"," ")</f>
        <v xml:space="preserve"> </v>
      </c>
      <c r="U101" s="253"/>
      <c r="V101" s="253"/>
    </row>
    <row r="102" spans="1:23" x14ac:dyDescent="0.2">
      <c r="E102" s="489" t="str">
        <f>'Fun Patches'!C34</f>
        <v>&lt;LIST PATCH HERE&gt;</v>
      </c>
      <c r="F102" s="490"/>
      <c r="G102" s="265" t="str">
        <f>IF('Fun Patches'!Q34="A","A"," ")</f>
        <v xml:space="preserve"> </v>
      </c>
      <c r="I102" s="255"/>
      <c r="J102" s="359" t="str">
        <f>'Council Own'!C38</f>
        <v>&lt;List Requirement Here&gt;</v>
      </c>
      <c r="K102" s="265" t="str">
        <f>IF('Council Own'!Q38="A","A"," ")</f>
        <v xml:space="preserve"> </v>
      </c>
      <c r="M102" s="255"/>
      <c r="N102" s="359" t="str">
        <f>'Council Own'!C86</f>
        <v>&lt;List Requirement Here&gt;</v>
      </c>
      <c r="O102" s="265" t="str">
        <f>IF('Council Own'!Q86="A","A"," ")</f>
        <v xml:space="preserve"> </v>
      </c>
      <c r="Q102" s="255"/>
      <c r="R102" s="359" t="str">
        <f>'Council Own'!C134</f>
        <v>&lt;List Requirement Here&gt;</v>
      </c>
      <c r="S102" s="265" t="str">
        <f>IF('Council Own'!Q134="A","A"," ")</f>
        <v xml:space="preserve"> </v>
      </c>
      <c r="U102" s="253"/>
      <c r="V102" s="253"/>
    </row>
    <row r="103" spans="1:23" x14ac:dyDescent="0.2">
      <c r="E103" s="489" t="str">
        <f>'Fun Patches'!C35</f>
        <v>&lt;LIST PATCH HERE&gt;</v>
      </c>
      <c r="F103" s="490"/>
      <c r="G103" s="265" t="str">
        <f>IF('Fun Patches'!Q35="A","A"," ")</f>
        <v xml:space="preserve"> </v>
      </c>
      <c r="I103" s="255">
        <v>3</v>
      </c>
      <c r="J103" s="359" t="str">
        <f>'Council Own'!C39</f>
        <v>&lt;List Requirement Here&gt;</v>
      </c>
      <c r="K103" s="265" t="str">
        <f>IF('Council Own'!Q39="A","A"," ")</f>
        <v xml:space="preserve"> </v>
      </c>
      <c r="M103" s="255">
        <v>3</v>
      </c>
      <c r="N103" s="359" t="str">
        <f>'Council Own'!C87</f>
        <v>&lt;List Requirement Here&gt;</v>
      </c>
      <c r="O103" s="265" t="str">
        <f>IF('Council Own'!Q87="A","A"," ")</f>
        <v xml:space="preserve"> </v>
      </c>
      <c r="Q103" s="255">
        <v>3</v>
      </c>
      <c r="R103" s="359" t="str">
        <f>'Council Own'!C135</f>
        <v>&lt;List Requirement Here&gt;</v>
      </c>
      <c r="S103" s="265" t="str">
        <f>IF('Council Own'!Q135="A","A"," ")</f>
        <v xml:space="preserve"> </v>
      </c>
      <c r="U103" s="253"/>
      <c r="V103" s="253"/>
    </row>
    <row r="104" spans="1:23" x14ac:dyDescent="0.2">
      <c r="E104" s="489" t="str">
        <f>'Fun Patches'!C36</f>
        <v>&lt;LIST PATCH HERE&gt;</v>
      </c>
      <c r="F104" s="490"/>
      <c r="G104" s="265" t="str">
        <f>IF('Fun Patches'!Q36="A","A"," ")</f>
        <v xml:space="preserve"> </v>
      </c>
      <c r="I104" s="255"/>
      <c r="J104" s="359" t="str">
        <f>'Council Own'!C40</f>
        <v>&lt;List Requirement Here&gt;</v>
      </c>
      <c r="K104" s="265" t="str">
        <f>IF('Council Own'!Q40="A","A"," ")</f>
        <v xml:space="preserve"> </v>
      </c>
      <c r="M104" s="255"/>
      <c r="N104" s="359" t="str">
        <f>'Council Own'!C88</f>
        <v>&lt;List Requirement Here&gt;</v>
      </c>
      <c r="O104" s="265" t="str">
        <f>IF('Council Own'!Q88="A","A"," ")</f>
        <v xml:space="preserve"> </v>
      </c>
      <c r="Q104" s="255"/>
      <c r="R104" s="359" t="str">
        <f>'Council Own'!C136</f>
        <v>&lt;List Requirement Here&gt;</v>
      </c>
      <c r="S104" s="265" t="str">
        <f>IF('Council Own'!Q136="A","A"," ")</f>
        <v xml:space="preserve"> </v>
      </c>
      <c r="U104" s="253"/>
      <c r="V104" s="253"/>
    </row>
    <row r="105" spans="1:23" x14ac:dyDescent="0.2">
      <c r="E105" s="489" t="str">
        <f>'Fun Patches'!C37</f>
        <v>&lt;LIST PATCH HERE&gt;</v>
      </c>
      <c r="F105" s="490"/>
      <c r="G105" s="265" t="str">
        <f>IF('Fun Patches'!Q37="A","A"," ")</f>
        <v xml:space="preserve"> </v>
      </c>
      <c r="I105" s="255"/>
      <c r="J105" s="359" t="str">
        <f>'Council Own'!C41</f>
        <v>&lt;List Requirement Here&gt;</v>
      </c>
      <c r="K105" s="265" t="str">
        <f>IF('Council Own'!Q41="A","A"," ")</f>
        <v xml:space="preserve"> </v>
      </c>
      <c r="M105" s="255"/>
      <c r="N105" s="359" t="str">
        <f>'Council Own'!C89</f>
        <v>&lt;List Requirement Here&gt;</v>
      </c>
      <c r="O105" s="265" t="str">
        <f>IF('Council Own'!Q89="A","A"," ")</f>
        <v xml:space="preserve"> </v>
      </c>
      <c r="Q105" s="255"/>
      <c r="R105" s="359" t="str">
        <f>'Council Own'!C137</f>
        <v>&lt;List Requirement Here&gt;</v>
      </c>
      <c r="S105" s="265" t="str">
        <f>IF('Council Own'!Q137="A","A"," ")</f>
        <v xml:space="preserve"> </v>
      </c>
      <c r="U105" s="253"/>
      <c r="V105" s="253"/>
    </row>
    <row r="106" spans="1:23" x14ac:dyDescent="0.2">
      <c r="E106" s="489" t="str">
        <f>'Fun Patches'!C38</f>
        <v>&lt;LIST PATCH HERE&gt;</v>
      </c>
      <c r="F106" s="490"/>
      <c r="G106" s="265" t="str">
        <f>IF('Fun Patches'!Q38="A","A"," ")</f>
        <v xml:space="preserve"> </v>
      </c>
      <c r="I106" s="255"/>
      <c r="J106" s="359" t="str">
        <f>'Council Own'!C42</f>
        <v>&lt;List Requirement Here&gt;</v>
      </c>
      <c r="K106" s="265" t="str">
        <f>IF('Council Own'!Q42="A","A"," ")</f>
        <v xml:space="preserve"> </v>
      </c>
      <c r="M106" s="255"/>
      <c r="N106" s="359" t="str">
        <f>'Council Own'!C90</f>
        <v>&lt;List Requirement Here&gt;</v>
      </c>
      <c r="O106" s="265" t="str">
        <f>IF('Council Own'!Q90="A","A"," ")</f>
        <v xml:space="preserve"> </v>
      </c>
      <c r="Q106" s="255"/>
      <c r="R106" s="359" t="str">
        <f>'Council Own'!C138</f>
        <v>&lt;List Requirement Here&gt;</v>
      </c>
      <c r="S106" s="265" t="str">
        <f>IF('Council Own'!Q138="A","A"," ")</f>
        <v xml:space="preserve"> </v>
      </c>
      <c r="U106" s="253"/>
      <c r="V106" s="253"/>
    </row>
    <row r="107" spans="1:23" x14ac:dyDescent="0.2">
      <c r="E107" s="292"/>
      <c r="F107" s="271"/>
      <c r="G107" s="356"/>
      <c r="I107" s="255">
        <v>4</v>
      </c>
      <c r="J107" s="359" t="str">
        <f>'Council Own'!C43</f>
        <v>&lt;List Requirement Here&gt;</v>
      </c>
      <c r="K107" s="265" t="str">
        <f>IF('Council Own'!Q43="A","A"," ")</f>
        <v xml:space="preserve"> </v>
      </c>
      <c r="M107" s="255">
        <v>4</v>
      </c>
      <c r="N107" s="359" t="str">
        <f>'Council Own'!C91</f>
        <v>&lt;List Requirement Here&gt;</v>
      </c>
      <c r="O107" s="265" t="str">
        <f>IF('Council Own'!Q91="A","A"," ")</f>
        <v xml:space="preserve"> </v>
      </c>
      <c r="Q107" s="255">
        <v>4</v>
      </c>
      <c r="R107" s="359" t="str">
        <f>'Council Own'!C139</f>
        <v>&lt;List Requirement Here&gt;</v>
      </c>
      <c r="S107" s="265" t="str">
        <f>IF('Council Own'!Q139="A","A"," ")</f>
        <v xml:space="preserve"> </v>
      </c>
      <c r="U107" s="253"/>
      <c r="V107" s="253"/>
    </row>
    <row r="108" spans="1:23" x14ac:dyDescent="0.2">
      <c r="I108" s="255"/>
      <c r="J108" s="359" t="str">
        <f>'Council Own'!C44</f>
        <v>&lt;List Requirement Here&gt;</v>
      </c>
      <c r="K108" s="265" t="str">
        <f>IF('Council Own'!Q44="A","A"," ")</f>
        <v xml:space="preserve"> </v>
      </c>
      <c r="M108" s="255"/>
      <c r="N108" s="359" t="str">
        <f>'Council Own'!C92</f>
        <v>&lt;List Requirement Here&gt;</v>
      </c>
      <c r="O108" s="265" t="str">
        <f>IF('Council Own'!Q92="A","A"," ")</f>
        <v xml:space="preserve"> </v>
      </c>
      <c r="Q108" s="255"/>
      <c r="R108" s="359" t="str">
        <f>'Council Own'!C140</f>
        <v>&lt;List Requirement Here&gt;</v>
      </c>
      <c r="S108" s="265" t="str">
        <f>IF('Council Own'!Q140="A","A"," ")</f>
        <v xml:space="preserve"> </v>
      </c>
      <c r="U108" s="253"/>
      <c r="V108" s="253"/>
    </row>
    <row r="109" spans="1:23" x14ac:dyDescent="0.2">
      <c r="I109" s="255"/>
      <c r="J109" s="359" t="str">
        <f>'Council Own'!C45</f>
        <v>&lt;List Requirement Here&gt;</v>
      </c>
      <c r="K109" s="265" t="str">
        <f>IF('Council Own'!Q45="A","A"," ")</f>
        <v xml:space="preserve"> </v>
      </c>
      <c r="M109" s="255"/>
      <c r="N109" s="359" t="str">
        <f>'Council Own'!C93</f>
        <v>&lt;List Requirement Here&gt;</v>
      </c>
      <c r="O109" s="265" t="str">
        <f>IF('Council Own'!Q93="A","A"," ")</f>
        <v xml:space="preserve"> </v>
      </c>
      <c r="Q109" s="255"/>
      <c r="R109" s="359" t="str">
        <f>'Council Own'!C141</f>
        <v>&lt;List Requirement Here&gt;</v>
      </c>
      <c r="S109" s="265" t="str">
        <f>IF('Council Own'!Q141="A","A"," ")</f>
        <v xml:space="preserve"> </v>
      </c>
      <c r="U109" s="253"/>
      <c r="V109" s="253"/>
    </row>
    <row r="110" spans="1:23" x14ac:dyDescent="0.2">
      <c r="I110" s="255"/>
      <c r="J110" s="359" t="str">
        <f>'Council Own'!C46</f>
        <v>&lt;List Requirement Here&gt;</v>
      </c>
      <c r="K110" s="265" t="str">
        <f>IF('Council Own'!Q46="A","A"," ")</f>
        <v xml:space="preserve"> </v>
      </c>
      <c r="M110" s="255"/>
      <c r="N110" s="359" t="str">
        <f>'Council Own'!C94</f>
        <v>&lt;List Requirement Here&gt;</v>
      </c>
      <c r="O110" s="265" t="str">
        <f>IF('Council Own'!Q94="A","A"," ")</f>
        <v xml:space="preserve"> </v>
      </c>
      <c r="Q110" s="255"/>
      <c r="R110" s="359" t="str">
        <f>'Council Own'!C142</f>
        <v>&lt;List Requirement Here&gt;</v>
      </c>
      <c r="S110" s="265" t="str">
        <f>IF('Council Own'!Q142="A","A"," ")</f>
        <v xml:space="preserve"> </v>
      </c>
      <c r="U110" s="253"/>
      <c r="V110" s="253"/>
    </row>
    <row r="111" spans="1:23" x14ac:dyDescent="0.2">
      <c r="I111" s="255">
        <v>5</v>
      </c>
      <c r="J111" s="359" t="str">
        <f>'Council Own'!C47</f>
        <v>&lt;List Requirement Here&gt;</v>
      </c>
      <c r="K111" s="265" t="str">
        <f>IF('Council Own'!Q47="A","A"," ")</f>
        <v xml:space="preserve"> </v>
      </c>
      <c r="M111" s="255">
        <v>5</v>
      </c>
      <c r="N111" s="359" t="str">
        <f>'Council Own'!C95</f>
        <v>&lt;List Requirement Here&gt;</v>
      </c>
      <c r="O111" s="265" t="str">
        <f>IF('Council Own'!Q95="A","A"," ")</f>
        <v xml:space="preserve"> </v>
      </c>
      <c r="Q111" s="255">
        <v>5</v>
      </c>
      <c r="R111" s="359" t="str">
        <f>'Council Own'!C143</f>
        <v>&lt;List Requirement Here&gt;</v>
      </c>
      <c r="S111" s="265" t="str">
        <f>IF('Council Own'!Q143="A","A"," ")</f>
        <v xml:space="preserve"> </v>
      </c>
      <c r="U111" s="353"/>
      <c r="V111" s="353"/>
      <c r="W111" s="356"/>
    </row>
    <row r="112" spans="1:23" x14ac:dyDescent="0.2">
      <c r="I112" s="255"/>
      <c r="J112" s="359" t="str">
        <f>'Council Own'!C48</f>
        <v>&lt;List Requirement Here&gt;</v>
      </c>
      <c r="K112" s="265" t="str">
        <f>IF('Council Own'!Q48="A","A"," ")</f>
        <v xml:space="preserve"> </v>
      </c>
      <c r="M112" s="255"/>
      <c r="N112" s="359" t="str">
        <f>'Council Own'!C96</f>
        <v>&lt;List Requirement Here&gt;</v>
      </c>
      <c r="O112" s="265" t="str">
        <f>IF('Council Own'!Q96="A","A"," ")</f>
        <v xml:space="preserve"> </v>
      </c>
      <c r="Q112" s="255"/>
      <c r="R112" s="359" t="str">
        <f>'Council Own'!C144</f>
        <v>&lt;List Requirement Here&gt;</v>
      </c>
      <c r="S112" s="265" t="str">
        <f>IF('Council Own'!Q144="A","A"," ")</f>
        <v xml:space="preserve"> </v>
      </c>
      <c r="U112" s="253"/>
      <c r="V112" s="253"/>
    </row>
    <row r="113" spans="9:22" x14ac:dyDescent="0.2">
      <c r="I113" s="255"/>
      <c r="J113" s="359" t="str">
        <f>'Council Own'!C49</f>
        <v>&lt;List Requirement Here&gt;</v>
      </c>
      <c r="K113" s="265" t="str">
        <f>IF('Council Own'!Q49="A","A"," ")</f>
        <v xml:space="preserve"> </v>
      </c>
      <c r="M113" s="255"/>
      <c r="N113" s="359" t="str">
        <f>'Council Own'!C97</f>
        <v>&lt;List Requirement Here&gt;</v>
      </c>
      <c r="O113" s="265" t="str">
        <f>IF('Council Own'!Q97="A","A"," ")</f>
        <v xml:space="preserve"> </v>
      </c>
      <c r="Q113" s="255"/>
      <c r="R113" s="359" t="str">
        <f>'Council Own'!C145</f>
        <v>&lt;List Requirement Here&gt;</v>
      </c>
      <c r="S113" s="265" t="str">
        <f>IF('Council Own'!Q145="A","A"," ")</f>
        <v xml:space="preserve"> </v>
      </c>
      <c r="U113" s="253"/>
      <c r="V113" s="253"/>
    </row>
    <row r="114" spans="9:22" x14ac:dyDescent="0.2">
      <c r="I114" s="255"/>
      <c r="J114" s="359" t="str">
        <f>'Council Own'!C50</f>
        <v>&lt;List Requirement Here&gt;</v>
      </c>
      <c r="K114" s="265" t="str">
        <f>IF('Council Own'!Q50="A","A"," ")</f>
        <v xml:space="preserve"> </v>
      </c>
      <c r="M114" s="255"/>
      <c r="N114" s="359" t="str">
        <f>'Council Own'!C98</f>
        <v>&lt;List Requirement Here&gt;</v>
      </c>
      <c r="O114" s="265" t="str">
        <f>IF('Council Own'!Q98="A","A"," ")</f>
        <v xml:space="preserve"> </v>
      </c>
      <c r="Q114" s="255"/>
      <c r="R114" s="359" t="str">
        <f>'Council Own'!C146</f>
        <v>&lt;List Requirement Here&gt;</v>
      </c>
      <c r="S114" s="265" t="str">
        <f>IF('Council Own'!Q146="A","A"," ")</f>
        <v xml:space="preserve"> </v>
      </c>
      <c r="U114" s="253"/>
      <c r="V114" s="253"/>
    </row>
    <row r="115" spans="9:22" x14ac:dyDescent="0.2">
      <c r="I115" s="292"/>
      <c r="J115" s="271"/>
      <c r="K115" s="356"/>
      <c r="U115" s="253"/>
      <c r="V115" s="253"/>
    </row>
    <row r="116" spans="9:22" x14ac:dyDescent="0.2">
      <c r="I116" s="292"/>
      <c r="J116" s="271"/>
      <c r="K116" s="356"/>
      <c r="U116" s="253"/>
      <c r="V116" s="253"/>
    </row>
    <row r="117" spans="9:22" x14ac:dyDescent="0.2">
      <c r="I117" s="292"/>
      <c r="J117" s="271"/>
      <c r="K117" s="356"/>
    </row>
    <row r="118" spans="9:22" x14ac:dyDescent="0.2">
      <c r="I118" s="292"/>
      <c r="J118" s="271"/>
      <c r="K118" s="356"/>
    </row>
    <row r="119" spans="9:22" x14ac:dyDescent="0.2">
      <c r="I119" s="292"/>
      <c r="J119" s="271"/>
      <c r="K119" s="356"/>
    </row>
    <row r="120" spans="9:22" x14ac:dyDescent="0.2">
      <c r="I120" s="292"/>
      <c r="J120" s="271"/>
      <c r="K120" s="356"/>
    </row>
    <row r="121" spans="9:22" x14ac:dyDescent="0.2">
      <c r="J121" s="262"/>
      <c r="K121" s="262"/>
    </row>
  </sheetData>
  <sheetProtection password="9A15" sheet="1" objects="1" scenarios="1"/>
  <mergeCells count="113">
    <mergeCell ref="A3:B3"/>
    <mergeCell ref="Q3:R3"/>
    <mergeCell ref="A4:C4"/>
    <mergeCell ref="Q4:R4"/>
    <mergeCell ref="A5:B5"/>
    <mergeCell ref="Q5:R5"/>
    <mergeCell ref="A1:C1"/>
    <mergeCell ref="E1:G1"/>
    <mergeCell ref="I1:K1"/>
    <mergeCell ref="M1:O1"/>
    <mergeCell ref="Q1:S1"/>
    <mergeCell ref="E2:G2"/>
    <mergeCell ref="Q2:R2"/>
    <mergeCell ref="A9:B9"/>
    <mergeCell ref="Q9:R9"/>
    <mergeCell ref="A10:B10"/>
    <mergeCell ref="Q10:R10"/>
    <mergeCell ref="A11:B11"/>
    <mergeCell ref="Q11:R11"/>
    <mergeCell ref="A6:B6"/>
    <mergeCell ref="Q6:R6"/>
    <mergeCell ref="A7:B7"/>
    <mergeCell ref="Q7:R7"/>
    <mergeCell ref="A8:B8"/>
    <mergeCell ref="Q8:R8"/>
    <mergeCell ref="A15:B15"/>
    <mergeCell ref="Q15:R15"/>
    <mergeCell ref="A16:B16"/>
    <mergeCell ref="Q16:R16"/>
    <mergeCell ref="A17:B17"/>
    <mergeCell ref="Q17:R17"/>
    <mergeCell ref="A12:B12"/>
    <mergeCell ref="Q12:R12"/>
    <mergeCell ref="A13:C13"/>
    <mergeCell ref="Q13:R13"/>
    <mergeCell ref="A14:B14"/>
    <mergeCell ref="Q14:R14"/>
    <mergeCell ref="A21:C21"/>
    <mergeCell ref="Q21:R21"/>
    <mergeCell ref="A22:B22"/>
    <mergeCell ref="A23:B23"/>
    <mergeCell ref="E23:G23"/>
    <mergeCell ref="A24:C24"/>
    <mergeCell ref="A18:B18"/>
    <mergeCell ref="Q18:R18"/>
    <mergeCell ref="A19:B19"/>
    <mergeCell ref="Q19:R19"/>
    <mergeCell ref="A20:B20"/>
    <mergeCell ref="Q20:R20"/>
    <mergeCell ref="B34:C34"/>
    <mergeCell ref="Q34:R34"/>
    <mergeCell ref="B35:C35"/>
    <mergeCell ref="B42:C42"/>
    <mergeCell ref="Q42:R42"/>
    <mergeCell ref="B43:C43"/>
    <mergeCell ref="A25:B25"/>
    <mergeCell ref="A26:B26"/>
    <mergeCell ref="A28:C28"/>
    <mergeCell ref="Q28:R28"/>
    <mergeCell ref="B29:C29"/>
    <mergeCell ref="B30:C30"/>
    <mergeCell ref="A73:B73"/>
    <mergeCell ref="E73:F73"/>
    <mergeCell ref="A74:B74"/>
    <mergeCell ref="E74:F74"/>
    <mergeCell ref="A75:B75"/>
    <mergeCell ref="E75:F75"/>
    <mergeCell ref="E45:G45"/>
    <mergeCell ref="A49:C49"/>
    <mergeCell ref="Q55:S55"/>
    <mergeCell ref="A72:C72"/>
    <mergeCell ref="E72:G72"/>
    <mergeCell ref="I72:K72"/>
    <mergeCell ref="M72:O72"/>
    <mergeCell ref="Q72:S72"/>
    <mergeCell ref="E79:F79"/>
    <mergeCell ref="E80:F80"/>
    <mergeCell ref="E81:F81"/>
    <mergeCell ref="E82:F82"/>
    <mergeCell ref="E83:F83"/>
    <mergeCell ref="E84:F84"/>
    <mergeCell ref="A76:B76"/>
    <mergeCell ref="E76:F76"/>
    <mergeCell ref="A77:B77"/>
    <mergeCell ref="E77:F77"/>
    <mergeCell ref="A78:B78"/>
    <mergeCell ref="E78:F78"/>
    <mergeCell ref="E91:F91"/>
    <mergeCell ref="E92:F92"/>
    <mergeCell ref="E93:F93"/>
    <mergeCell ref="E94:F94"/>
    <mergeCell ref="E95:F95"/>
    <mergeCell ref="E96:F96"/>
    <mergeCell ref="E85:F85"/>
    <mergeCell ref="E86:F86"/>
    <mergeCell ref="E87:F87"/>
    <mergeCell ref="E88:F88"/>
    <mergeCell ref="E89:F89"/>
    <mergeCell ref="E90:F90"/>
    <mergeCell ref="E106:F106"/>
    <mergeCell ref="A101:C101"/>
    <mergeCell ref="E101:F101"/>
    <mergeCell ref="E102:F102"/>
    <mergeCell ref="E103:F103"/>
    <mergeCell ref="E104:F104"/>
    <mergeCell ref="E105:F105"/>
    <mergeCell ref="E97:F97"/>
    <mergeCell ref="A98:C98"/>
    <mergeCell ref="E98:F98"/>
    <mergeCell ref="A99:C99"/>
    <mergeCell ref="E99:F99"/>
    <mergeCell ref="A100:C100"/>
    <mergeCell ref="E100:F100"/>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21"/>
  <sheetViews>
    <sheetView workbookViewId="0">
      <selection activeCell="C11" sqref="C11"/>
    </sheetView>
  </sheetViews>
  <sheetFormatPr defaultRowHeight="12.75" x14ac:dyDescent="0.2"/>
  <cols>
    <col min="1" max="1" width="2.7109375" style="249" customWidth="1"/>
    <col min="2" max="2" width="30.7109375" style="249" customWidth="1"/>
    <col min="3" max="4" width="2.5703125" style="249" customWidth="1"/>
    <col min="5" max="5" width="2.7109375" style="249" bestFit="1" customWidth="1"/>
    <col min="6" max="6" width="30.28515625" style="249" customWidth="1"/>
    <col min="7" max="7" width="3" style="249" customWidth="1"/>
    <col min="8" max="8" width="3.140625" style="249" customWidth="1"/>
    <col min="9" max="9" width="2" style="249" customWidth="1"/>
    <col min="10" max="10" width="30.28515625" style="249" customWidth="1"/>
    <col min="11" max="11" width="3" style="249" customWidth="1"/>
    <col min="12" max="12" width="3.140625" style="249" customWidth="1"/>
    <col min="13" max="13" width="2" style="249" customWidth="1"/>
    <col min="14" max="14" width="30.28515625" style="249" customWidth="1"/>
    <col min="15" max="16" width="3" style="249" customWidth="1"/>
    <col min="17" max="17" width="2.7109375" style="249" customWidth="1"/>
    <col min="18" max="18" width="30.5703125" style="249" customWidth="1"/>
    <col min="19" max="19" width="2.7109375" style="249" customWidth="1"/>
    <col min="20" max="16384" width="9.140625" style="249"/>
  </cols>
  <sheetData>
    <row r="1" spans="1:21" ht="23.25" x14ac:dyDescent="0.35">
      <c r="A1" s="530" t="str">
        <f ca="1">MID(CELL("filename",A1),FIND(IF(ISERROR(FIND("]",CELL("filename",A1))),"$","]"),CELL("filename",A1))+1,256)</f>
        <v>ambassador 15</v>
      </c>
      <c r="B1" s="530"/>
      <c r="C1" s="530"/>
      <c r="D1" s="273"/>
      <c r="E1" s="524" t="s">
        <v>16</v>
      </c>
      <c r="F1" s="524"/>
      <c r="G1" s="524"/>
      <c r="I1" s="524" t="s">
        <v>16</v>
      </c>
      <c r="J1" s="524"/>
      <c r="K1" s="524"/>
      <c r="M1" s="524" t="s">
        <v>16</v>
      </c>
      <c r="N1" s="524"/>
      <c r="O1" s="524"/>
      <c r="Q1" s="524" t="s">
        <v>141</v>
      </c>
      <c r="R1" s="524"/>
      <c r="S1" s="524"/>
      <c r="T1" s="247"/>
      <c r="U1" s="247"/>
    </row>
    <row r="2" spans="1:21" s="253" customFormat="1" ht="13.5" thickBot="1" x14ac:dyDescent="0.25">
      <c r="A2" s="250"/>
      <c r="B2" s="251"/>
      <c r="C2" s="252" t="s">
        <v>17</v>
      </c>
      <c r="D2" s="251"/>
      <c r="E2" s="510" t="str">
        <f>Badges!B6</f>
        <v>Photography</v>
      </c>
      <c r="F2" s="510"/>
      <c r="G2" s="510"/>
      <c r="H2" s="249"/>
      <c r="I2" s="255">
        <v>3</v>
      </c>
      <c r="J2" s="256" t="str">
        <f>Badges!C61</f>
        <v>Dig into national or state public policy</v>
      </c>
      <c r="K2" s="257"/>
      <c r="L2" s="249"/>
      <c r="M2" s="255">
        <v>3</v>
      </c>
      <c r="N2" s="256" t="str">
        <f>Badges!C130</f>
        <v>Share sisterhood around the world</v>
      </c>
      <c r="O2" s="257"/>
      <c r="P2" s="249"/>
      <c r="Q2" s="511" t="str">
        <f>'Age-Level'!B5</f>
        <v>Gold Torch Award</v>
      </c>
      <c r="R2" s="512"/>
      <c r="S2" s="259" t="str">
        <f>IF('Age-Level'!R8="C","C",IF('Age-Level'!R8="P","P",""))</f>
        <v/>
      </c>
      <c r="T2" s="247"/>
      <c r="U2" s="247"/>
    </row>
    <row r="3" spans="1:21" x14ac:dyDescent="0.2">
      <c r="A3" s="528" t="s">
        <v>138</v>
      </c>
      <c r="B3" s="529"/>
      <c r="C3" s="254">
        <f>INT(COUNTIF(C5:C12,"C"))+INT(COUNTIF(C14:C26,"C"))</f>
        <v>0</v>
      </c>
      <c r="E3" s="255">
        <v>1</v>
      </c>
      <c r="F3" s="256" t="str">
        <f>Badges!C7</f>
        <v>Expore the power of photography</v>
      </c>
      <c r="G3" s="257"/>
      <c r="I3" s="255"/>
      <c r="J3" s="256" t="str">
        <f>Badges!C62</f>
        <v>Track your issue</v>
      </c>
      <c r="K3" s="258" t="str">
        <f>IF(Badges!R62="A","A"," ")</f>
        <v xml:space="preserve"> </v>
      </c>
      <c r="M3" s="255"/>
      <c r="N3" s="256" t="str">
        <f>Badges!C131</f>
        <v>Explore an issue affecting girls and</v>
      </c>
      <c r="O3" s="258" t="str">
        <f>IF(Badges!R131="A","A"," ")</f>
        <v xml:space="preserve"> </v>
      </c>
      <c r="Q3" s="489" t="str">
        <f>'Age-Level'!B9</f>
        <v>Ambassador Community Service bar</v>
      </c>
      <c r="R3" s="490"/>
      <c r="S3" s="259" t="str">
        <f>IF('Age-Level'!R9="C","C",IF('Age-Level'!R9="P","P",""))</f>
        <v/>
      </c>
      <c r="T3" s="247"/>
      <c r="U3" s="247"/>
    </row>
    <row r="4" spans="1:21" x14ac:dyDescent="0.2">
      <c r="A4" s="518" t="str">
        <f>Summary!A3</f>
        <v>Legacy</v>
      </c>
      <c r="B4" s="518"/>
      <c r="C4" s="518"/>
      <c r="E4" s="255"/>
      <c r="F4" s="256" t="str">
        <f>Badges!C8</f>
        <v>Go to a photography exhibit</v>
      </c>
      <c r="G4" s="258" t="str">
        <f>IF(Badges!R8="A","A"," ")</f>
        <v xml:space="preserve"> </v>
      </c>
      <c r="I4" s="255"/>
      <c r="J4" s="256" t="str">
        <f>Badges!C63</f>
        <v>Talk to an interest gorup that promotes</v>
      </c>
      <c r="K4" s="258" t="str">
        <f>IF(Badges!R63="A","A"," ")</f>
        <v xml:space="preserve"> </v>
      </c>
      <c r="M4" s="255"/>
      <c r="N4" s="256" t="str">
        <f>Badges!C132</f>
        <v>Organize an event on women and STEM</v>
      </c>
      <c r="O4" s="258" t="str">
        <f>IF(Badges!R132="A","A"," ")</f>
        <v xml:space="preserve"> </v>
      </c>
      <c r="Q4" s="489" t="str">
        <f>'Age-Level'!B12</f>
        <v>Ambassador Service to Girl Scouting bar</v>
      </c>
      <c r="R4" s="490"/>
      <c r="S4" s="259" t="str">
        <f>IF('Age-Level'!R10="C","C",IF('Age-Level'!R10="P","P",""))</f>
        <v/>
      </c>
      <c r="T4" s="247"/>
      <c r="U4" s="247"/>
    </row>
    <row r="5" spans="1:21" x14ac:dyDescent="0.2">
      <c r="A5" s="519" t="str">
        <f>Summary!A4</f>
        <v>Photography</v>
      </c>
      <c r="B5" s="520"/>
      <c r="C5" s="260" t="str">
        <f>IF(Badges!R28="C","C",IF(Badges!R28="P","P",""))</f>
        <v/>
      </c>
      <c r="E5" s="255"/>
      <c r="F5" s="256" t="str">
        <f>Badges!C9</f>
        <v>Create a photography timeline.</v>
      </c>
      <c r="G5" s="258" t="str">
        <f>IF(Badges!R9="A","A"," ")</f>
        <v xml:space="preserve"> </v>
      </c>
      <c r="I5" s="255"/>
      <c r="J5" s="256" t="str">
        <f>Badges!C64</f>
        <v>Compare three different states' positions</v>
      </c>
      <c r="K5" s="258" t="str">
        <f>IF(Badges!R64="A","A"," ")</f>
        <v xml:space="preserve"> </v>
      </c>
      <c r="M5" s="255"/>
      <c r="N5" s="256" t="str">
        <f>Badges!C133</f>
        <v>Interview a global citizen</v>
      </c>
      <c r="O5" s="258" t="str">
        <f>IF(Badges!R133="A","A"," ")</f>
        <v xml:space="preserve"> </v>
      </c>
      <c r="Q5" s="489" t="str">
        <f>'Age-Level'!B15</f>
        <v>Ambassador Volunteer in Training</v>
      </c>
      <c r="R5" s="490"/>
      <c r="S5" s="259" t="str">
        <f>IF('Age-Level'!R19="C","C",IF('Age-Level'!R19="P","P",""))</f>
        <v/>
      </c>
      <c r="T5" s="247"/>
      <c r="U5" s="247"/>
    </row>
    <row r="6" spans="1:21" x14ac:dyDescent="0.2">
      <c r="A6" s="508" t="str">
        <f>Summary!A5</f>
        <v>Coaching</v>
      </c>
      <c r="B6" s="509"/>
      <c r="C6" s="260" t="str">
        <f>IF(Badges!R51="C","C",IF(Badges!R51="P","P",""))</f>
        <v/>
      </c>
      <c r="E6" s="255"/>
      <c r="F6" s="256" t="str">
        <f>Badges!C10</f>
        <v>Make sticky-note comics</v>
      </c>
      <c r="G6" s="258" t="str">
        <f>IF(Badges!R10="A","A"," ")</f>
        <v xml:space="preserve"> </v>
      </c>
      <c r="I6" s="255">
        <v>4</v>
      </c>
      <c r="J6" s="256" t="str">
        <f>Badges!C65</f>
        <v>Explore local or community policy</v>
      </c>
      <c r="K6" s="257"/>
      <c r="M6" s="255">
        <v>4</v>
      </c>
      <c r="N6" s="256" t="str">
        <f>Badges!C134</f>
        <v>Leave your wolrd better than you found it</v>
      </c>
      <c r="O6" s="257"/>
      <c r="Q6" s="489" t="str">
        <f>'Age-Level'!B20</f>
        <v>Journey Summit Pin</v>
      </c>
      <c r="R6" s="490"/>
      <c r="S6" s="259" t="str">
        <f>IF('Age-Level'!R21="C","C",IF('Age-Level'!R21="P","P",""))</f>
        <v/>
      </c>
      <c r="T6" s="247"/>
      <c r="U6" s="247"/>
    </row>
    <row r="7" spans="1:21" x14ac:dyDescent="0.2">
      <c r="A7" s="508" t="str">
        <f>Summary!A6</f>
        <v>Public Policy</v>
      </c>
      <c r="B7" s="509"/>
      <c r="C7" s="260" t="str">
        <f>IF(Badges!R74="C","C",IF(Badges!R74="P","P",""))</f>
        <v/>
      </c>
      <c r="E7" s="255">
        <v>2</v>
      </c>
      <c r="F7" s="256" t="str">
        <f>Badges!C11</f>
        <v>Focus on composition</v>
      </c>
      <c r="G7" s="257"/>
      <c r="I7" s="255"/>
      <c r="J7" s="256" t="str">
        <f>Badges!C66</f>
        <v>Attend a meeting</v>
      </c>
      <c r="K7" s="258" t="str">
        <f>IF(Badges!R66="A","A"," ")</f>
        <v xml:space="preserve"> </v>
      </c>
      <c r="M7" s="255"/>
      <c r="N7" s="256" t="str">
        <f>Badges!C135</f>
        <v xml:space="preserve">Find ideas to use your leaderhship </v>
      </c>
      <c r="O7" s="258" t="str">
        <f>IF(Badges!R135="A","A"," ")</f>
        <v xml:space="preserve"> </v>
      </c>
      <c r="Q7" s="489" t="str">
        <f>'Age-Level'!C23</f>
        <v>Cookie Rally (Year 1)</v>
      </c>
      <c r="R7" s="490"/>
      <c r="S7" s="265" t="str">
        <f>IF('Age-Level'!R23="A","A"," ")</f>
        <v xml:space="preserve"> </v>
      </c>
    </row>
    <row r="8" spans="1:21" x14ac:dyDescent="0.2">
      <c r="A8" s="508" t="str">
        <f>Summary!A7</f>
        <v>Dinner Party</v>
      </c>
      <c r="B8" s="509"/>
      <c r="C8" s="260" t="str">
        <f>IF(Badges!R97="C","C",IF(Badges!R97="P","P",""))</f>
        <v/>
      </c>
      <c r="E8" s="255"/>
      <c r="F8" s="256" t="str">
        <f>Badges!C12</f>
        <v>Capture a day in the life</v>
      </c>
      <c r="G8" s="258" t="str">
        <f>IF(Badges!R12="A","A"," ")</f>
        <v xml:space="preserve"> </v>
      </c>
      <c r="I8" s="255"/>
      <c r="J8" s="256" t="str">
        <f>Badges!C67</f>
        <v>Compare different local positions</v>
      </c>
      <c r="K8" s="258" t="str">
        <f>IF(Badges!R67="A","A"," ")</f>
        <v xml:space="preserve"> </v>
      </c>
      <c r="M8" s="255"/>
      <c r="N8" s="256" t="str">
        <f>Badges!C136</f>
        <v>Gather ideas to work for a healthy</v>
      </c>
      <c r="O8" s="258" t="str">
        <f>IF(Badges!R136="A","A"," ")</f>
        <v xml:space="preserve"> </v>
      </c>
      <c r="Q8" s="489" t="str">
        <f>'Age-Level'!C24</f>
        <v>Cookie Sales (Year 1)</v>
      </c>
      <c r="R8" s="490"/>
      <c r="S8" s="265" t="str">
        <f>IF('Age-Level'!R24="A","A"," ")</f>
        <v xml:space="preserve"> </v>
      </c>
    </row>
    <row r="9" spans="1:21" x14ac:dyDescent="0.2">
      <c r="A9" s="508" t="str">
        <f>Summary!A8</f>
        <v>Ambassador First Aid</v>
      </c>
      <c r="B9" s="509"/>
      <c r="C9" s="260" t="str">
        <f>IF(Badges!R120="C","C",IF(Badges!R120="P","P",""))</f>
        <v/>
      </c>
      <c r="E9" s="255"/>
      <c r="F9" s="256" t="str">
        <f>Badges!C13</f>
        <v>Photograph weather patterns</v>
      </c>
      <c r="G9" s="258" t="str">
        <f>IF(Badges!R13="A","A"," ")</f>
        <v xml:space="preserve"> </v>
      </c>
      <c r="I9" s="255"/>
      <c r="J9" s="256" t="str">
        <f>Badges!C68</f>
        <v>Visit your local legislator's office</v>
      </c>
      <c r="K9" s="258" t="str">
        <f>IF(Badges!R68="A","A"," ")</f>
        <v xml:space="preserve"> </v>
      </c>
      <c r="M9" s="255"/>
      <c r="N9" s="256" t="str">
        <f>Badges!C137</f>
        <v>Brainstorm idea for social change</v>
      </c>
      <c r="O9" s="258" t="str">
        <f>IF(Badges!R137="A","A"," ")</f>
        <v xml:space="preserve"> </v>
      </c>
      <c r="Q9" s="489" t="str">
        <f>'Age-Level'!C25</f>
        <v>Cookie Pin (Year 1)</v>
      </c>
      <c r="R9" s="490"/>
      <c r="S9" s="265" t="str">
        <f>IF('Age-Level'!R25="A","A"," ")</f>
        <v xml:space="preserve"> </v>
      </c>
    </row>
    <row r="10" spans="1:21" x14ac:dyDescent="0.2">
      <c r="A10" s="508" t="str">
        <f>Summary!A9</f>
        <v>Ambassador Girl Scout Way</v>
      </c>
      <c r="B10" s="509"/>
      <c r="C10" s="261" t="str">
        <f>IF(Badges!R143="C","C",IF(Badges!R143="P","P",""))</f>
        <v/>
      </c>
      <c r="E10" s="255"/>
      <c r="F10" s="256" t="str">
        <f>Badges!C14</f>
        <v>Take 5 photos form a different</v>
      </c>
      <c r="G10" s="258" t="str">
        <f>IF(Badges!R14="A","A"," ")</f>
        <v xml:space="preserve"> </v>
      </c>
      <c r="I10" s="255">
        <v>5</v>
      </c>
      <c r="J10" s="256" t="str">
        <f>Badges!C69</f>
        <v>See public policy creation in action</v>
      </c>
      <c r="K10" s="257"/>
      <c r="M10" s="255">
        <v>5</v>
      </c>
      <c r="N10" s="256" t="str">
        <f>Badges!C138</f>
        <v>Enjoy Girl Scout traditions!</v>
      </c>
      <c r="O10" s="257"/>
      <c r="Q10" s="489" t="str">
        <f>'Age-Level'!C26</f>
        <v>Cookie Rally (Year 2)</v>
      </c>
      <c r="R10" s="490"/>
      <c r="S10" s="265" t="str">
        <f>IF('Age-Level'!R26="A","A"," ")</f>
        <v xml:space="preserve"> </v>
      </c>
    </row>
    <row r="11" spans="1:21" x14ac:dyDescent="0.2">
      <c r="A11" s="527" t="str">
        <f>Summary!A10</f>
        <v>Water</v>
      </c>
      <c r="B11" s="509"/>
      <c r="C11" s="260" t="str">
        <f>IF(Badges!R166="C","C",IF(Badges!R166="P","P",""))</f>
        <v/>
      </c>
      <c r="E11" s="255">
        <v>3</v>
      </c>
      <c r="F11" s="256" t="str">
        <f>Badges!C15</f>
        <v>Focus on light</v>
      </c>
      <c r="G11" s="257"/>
      <c r="I11" s="255"/>
      <c r="J11" s="256" t="str">
        <f>Badges!C70</f>
        <v>Shadow a policy-maker</v>
      </c>
      <c r="K11" s="258" t="str">
        <f>IF(Badges!R70="A","A"," ")</f>
        <v xml:space="preserve"> </v>
      </c>
      <c r="M11" s="255"/>
      <c r="N11" s="256" t="str">
        <f>Badges!C139</f>
        <v>Pass down a tradition</v>
      </c>
      <c r="O11" s="258" t="str">
        <f>IF(Badges!R139="A","A"," ")</f>
        <v xml:space="preserve"> </v>
      </c>
      <c r="Q11" s="489" t="str">
        <f>'Age-Level'!C27</f>
        <v>Cookie Sales (Year 2)</v>
      </c>
      <c r="R11" s="490"/>
      <c r="S11" s="265" t="str">
        <f>IF('Age-Level'!R27="A","A"," ")</f>
        <v xml:space="preserve"> </v>
      </c>
    </row>
    <row r="12" spans="1:21" x14ac:dyDescent="0.2">
      <c r="A12" s="525"/>
      <c r="B12" s="525"/>
      <c r="C12" s="351"/>
      <c r="E12" s="255"/>
      <c r="F12" s="256" t="str">
        <f>Badges!C16</f>
        <v>Invite friends to a shoot day</v>
      </c>
      <c r="G12" s="258" t="str">
        <f>IF(Badges!R16="A","A"," ")</f>
        <v xml:space="preserve"> </v>
      </c>
      <c r="I12" s="255"/>
      <c r="J12" s="256" t="str">
        <f>Badges!C71</f>
        <v>Volunteer at an office</v>
      </c>
      <c r="K12" s="258" t="str">
        <f>IF(Badges!R71="A","A"," ")</f>
        <v xml:space="preserve"> </v>
      </c>
      <c r="M12" s="255"/>
      <c r="N12" s="256" t="str">
        <f>Badges!C140</f>
        <v>Start a Girl Scout tradition of your own</v>
      </c>
      <c r="O12" s="258" t="str">
        <f>IF(Badges!R140="A","A"," ")</f>
        <v xml:space="preserve"> </v>
      </c>
      <c r="Q12" s="489" t="str">
        <f>'Age-Level'!C28</f>
        <v>Cookie Pin (Year 2)</v>
      </c>
      <c r="R12" s="490"/>
      <c r="S12" s="265" t="str">
        <f>IF('Age-Level'!R28="A","A"," ")</f>
        <v xml:space="preserve"> </v>
      </c>
    </row>
    <row r="13" spans="1:21" x14ac:dyDescent="0.2">
      <c r="A13" s="518" t="str">
        <f>Summary!A3</f>
        <v>Legacy</v>
      </c>
      <c r="B13" s="518"/>
      <c r="C13" s="518"/>
      <c r="E13" s="255"/>
      <c r="F13" s="256" t="str">
        <f>Badges!C17</f>
        <v>Capture the same person or object</v>
      </c>
      <c r="G13" s="258" t="str">
        <f>IF(Badges!R17="A","A"," ")</f>
        <v xml:space="preserve"> </v>
      </c>
      <c r="I13" s="255"/>
      <c r="J13" s="256" t="str">
        <f>Badges!C72</f>
        <v>Interview a policy-maker</v>
      </c>
      <c r="K13" s="258" t="str">
        <f>IF(Badges!R72="A","A"," ")</f>
        <v xml:space="preserve"> </v>
      </c>
      <c r="M13" s="255"/>
      <c r="N13" s="256" t="str">
        <f>Badges!C141</f>
        <v>Share the Girl Scout way by example</v>
      </c>
      <c r="O13" s="258" t="str">
        <f>IF(Badges!R141="A","A"," ")</f>
        <v xml:space="preserve"> </v>
      </c>
      <c r="Q13" s="489" t="str">
        <f>'Age-Level'!C30</f>
        <v>Fall Sales (Year 1)</v>
      </c>
      <c r="R13" s="490"/>
      <c r="S13" s="260" t="str">
        <f>IF('Age-Level'!R30="A","A","")</f>
        <v/>
      </c>
    </row>
    <row r="14" spans="1:21" x14ac:dyDescent="0.2">
      <c r="A14" s="519" t="str">
        <f>Summary!A4</f>
        <v>Photography</v>
      </c>
      <c r="B14" s="520"/>
      <c r="C14" s="259" t="str">
        <f>IF(Badges!R28="C","C",IF(Badges!R28="P","P",""))</f>
        <v/>
      </c>
      <c r="E14" s="255"/>
      <c r="F14" s="256" t="str">
        <f>Badges!C18</f>
        <v>Grow your image</v>
      </c>
      <c r="G14" s="258" t="str">
        <f>IF(Badges!R18="A","A"," ")</f>
        <v xml:space="preserve"> </v>
      </c>
      <c r="I14" s="354" t="str">
        <f>Badges!B75</f>
        <v>Dinner Party</v>
      </c>
      <c r="J14" s="355"/>
      <c r="K14" s="355"/>
      <c r="M14" s="354" t="str">
        <f>Badges!B144</f>
        <v>Water</v>
      </c>
      <c r="N14" s="355"/>
      <c r="O14" s="355"/>
      <c r="Q14" s="489" t="str">
        <f>'Age-Level'!C31</f>
        <v>Fall Sales (Year 2)</v>
      </c>
      <c r="R14" s="490"/>
      <c r="S14" s="260" t="str">
        <f>IF('Age-Level'!R31="A","A","")</f>
        <v/>
      </c>
    </row>
    <row r="15" spans="1:21" x14ac:dyDescent="0.2">
      <c r="A15" s="508" t="str">
        <f>Summary!A5</f>
        <v>Coaching</v>
      </c>
      <c r="B15" s="509"/>
      <c r="C15" s="260" t="str">
        <f>IF(Badges!R51="C","C",IF(Badges!R51="P","P",""))</f>
        <v/>
      </c>
      <c r="E15" s="255">
        <v>4</v>
      </c>
      <c r="F15" s="256" t="str">
        <f>Badges!C19</f>
        <v>Focus on motion</v>
      </c>
      <c r="G15" s="257"/>
      <c r="I15" s="255">
        <v>1</v>
      </c>
      <c r="J15" s="256" t="str">
        <f>Badges!C76</f>
        <v>Create your menu</v>
      </c>
      <c r="K15" s="257"/>
      <c r="M15" s="255">
        <v>1</v>
      </c>
      <c r="N15" s="256" t="str">
        <f>Badges!C145</f>
        <v>Have fun reflecting on your relationship with water</v>
      </c>
      <c r="O15" s="257"/>
      <c r="Q15" s="489" t="str">
        <f>'Age-Level'!C33</f>
        <v>Thinking Day (Year 1)</v>
      </c>
      <c r="R15" s="490"/>
      <c r="S15" s="260" t="str">
        <f>IF('Age-Level'!R33="A","A","")</f>
        <v/>
      </c>
    </row>
    <row r="16" spans="1:21" x14ac:dyDescent="0.2">
      <c r="A16" s="508" t="str">
        <f>Summary!A6</f>
        <v>Public Policy</v>
      </c>
      <c r="B16" s="509"/>
      <c r="C16" s="260" t="str">
        <f>IF(Badges!R74="C","C",IF(Badges!R74="P","P",""))</f>
        <v/>
      </c>
      <c r="E16" s="255"/>
      <c r="F16" s="256" t="str">
        <f>Badges!C20</f>
        <v xml:space="preserve">Take photos of a group </v>
      </c>
      <c r="G16" s="258" t="str">
        <f>IF(Badges!R20="A","A"," ")</f>
        <v xml:space="preserve"> </v>
      </c>
      <c r="I16" s="255"/>
      <c r="J16" s="256" t="str">
        <f>Badges!C77</f>
        <v>Interview a caterer, event planner, chef</v>
      </c>
      <c r="K16" s="258" t="str">
        <f>IF(Badges!R77="A","A"," ")</f>
        <v xml:space="preserve"> </v>
      </c>
      <c r="M16" s="255"/>
      <c r="N16" s="256" t="str">
        <f>Badges!C146</f>
        <v>Visit water in its natural state</v>
      </c>
      <c r="O16" s="258" t="str">
        <f>IF(Badges!R146="A","A"," ")</f>
        <v xml:space="preserve"> </v>
      </c>
      <c r="Q16" s="489" t="str">
        <f>'Age-Level'!C34</f>
        <v>Thinking Day (Year 2)</v>
      </c>
      <c r="R16" s="490"/>
      <c r="S16" s="260" t="str">
        <f>IF('Age-Level'!R34="A","A","")</f>
        <v/>
      </c>
    </row>
    <row r="17" spans="1:19" x14ac:dyDescent="0.2">
      <c r="A17" s="508" t="str">
        <f>Summary!A7</f>
        <v>Dinner Party</v>
      </c>
      <c r="B17" s="509"/>
      <c r="C17" s="260" t="str">
        <f>IF(Badges!R97="C","C",IF(Badges!R97="P","P",""))</f>
        <v/>
      </c>
      <c r="E17" s="255"/>
      <c r="F17" s="256" t="str">
        <f>Badges!C21</f>
        <v>Take photos of faces in motion</v>
      </c>
      <c r="G17" s="258" t="str">
        <f>IF(Badges!R21="A","A"," ")</f>
        <v xml:space="preserve"> </v>
      </c>
      <c r="I17" s="255"/>
      <c r="J17" s="256" t="str">
        <f>Badges!C78</f>
        <v>Collect recipes from cooking shows</v>
      </c>
      <c r="K17" s="258" t="str">
        <f>IF(Badges!R78="A","A"," ")</f>
        <v xml:space="preserve"> </v>
      </c>
      <c r="M17" s="255"/>
      <c r="N17" s="256" t="str">
        <f>Badges!C147</f>
        <v>Try a new water skill</v>
      </c>
      <c r="O17" s="258" t="str">
        <f>IF(Badges!R147="A","A"," ")</f>
        <v xml:space="preserve"> </v>
      </c>
      <c r="Q17" s="489" t="str">
        <f>'Age-Level'!C36</f>
        <v>Global Action Award</v>
      </c>
      <c r="R17" s="490"/>
      <c r="S17" s="260" t="str">
        <f>IF('Age-Level'!R36="A","A","")</f>
        <v/>
      </c>
    </row>
    <row r="18" spans="1:19" x14ac:dyDescent="0.2">
      <c r="A18" s="508" t="str">
        <f>Summary!A8</f>
        <v>Ambassador First Aid</v>
      </c>
      <c r="B18" s="509"/>
      <c r="C18" s="260" t="str">
        <f>IF(Badges!R120="C","C",IF(Badges!R120="P","P",""))</f>
        <v/>
      </c>
      <c r="E18" s="255"/>
      <c r="F18" s="256" t="str">
        <f>Badges!C22</f>
        <v>Take photos of objects in motion</v>
      </c>
      <c r="G18" s="258" t="str">
        <f>IF(Badges!R22="A","A"," ")</f>
        <v xml:space="preserve"> </v>
      </c>
      <c r="I18" s="255"/>
      <c r="J18" s="256" t="str">
        <f>Badges!C79</f>
        <v>Build a men around your favorite</v>
      </c>
      <c r="K18" s="258" t="str">
        <f>IF(Badges!R79="A","A"," ")</f>
        <v xml:space="preserve"> </v>
      </c>
      <c r="M18" s="255"/>
      <c r="N18" s="256" t="str">
        <f>Badges!C148</f>
        <v>Enjoy a water activity you already know</v>
      </c>
      <c r="O18" s="258" t="str">
        <f>IF(Badges!R148="A","A"," ")</f>
        <v xml:space="preserve"> </v>
      </c>
      <c r="Q18" s="489" t="str">
        <f>'Age-Level'!C38</f>
        <v>International Friendship Recognition</v>
      </c>
      <c r="R18" s="490"/>
      <c r="S18" s="260" t="str">
        <f>IF('Age-Level'!R38="A","A","")</f>
        <v/>
      </c>
    </row>
    <row r="19" spans="1:19" x14ac:dyDescent="0.2">
      <c r="A19" s="508" t="str">
        <f>Summary!A9</f>
        <v>Ambassador Girl Scout Way</v>
      </c>
      <c r="B19" s="509"/>
      <c r="C19" s="260" t="str">
        <f>IF(Badges!R143="C","C",IF(Badges!R143="P","P",""))</f>
        <v/>
      </c>
      <c r="E19" s="255">
        <v>5</v>
      </c>
      <c r="F19" s="256" t="str">
        <f>Badges!C23</f>
        <v>Tell a story with photography</v>
      </c>
      <c r="G19" s="257"/>
      <c r="I19" s="255">
        <v>2</v>
      </c>
      <c r="J19" s="256" t="str">
        <f>Badges!C80</f>
        <v>Make a budget and shopping list</v>
      </c>
      <c r="K19" s="257"/>
      <c r="M19" s="255">
        <v>2</v>
      </c>
      <c r="N19" s="256" t="str">
        <f>Badges!C149</f>
        <v>Celebrate water art-and create your own</v>
      </c>
      <c r="O19" s="257"/>
      <c r="Q19" s="489" t="str">
        <f>'Age-Level'!C40</f>
        <v>Investiture</v>
      </c>
      <c r="R19" s="490"/>
      <c r="S19" s="260" t="str">
        <f>IF('Age-Level'!R40="A","A","")</f>
        <v/>
      </c>
    </row>
    <row r="20" spans="1:19" x14ac:dyDescent="0.2">
      <c r="A20" s="525" t="str">
        <f>Summary!A10</f>
        <v>Water</v>
      </c>
      <c r="B20" s="526"/>
      <c r="C20" s="261" t="str">
        <f>IF(Badges!R166="C","C",IF(Badges!R166="P","P",""))</f>
        <v/>
      </c>
      <c r="E20" s="255"/>
      <c r="F20" s="256" t="str">
        <f>Badges!C24</f>
        <v>Stage a photo exhibit</v>
      </c>
      <c r="G20" s="258" t="str">
        <f>IF(Badges!R24="A","A"," ")</f>
        <v xml:space="preserve"> </v>
      </c>
      <c r="I20" s="255"/>
      <c r="J20" s="256" t="str">
        <f>Badges!C81</f>
        <v>Camparison shop</v>
      </c>
      <c r="K20" s="258" t="str">
        <f>IF(Badges!R81="A","A"," ")</f>
        <v xml:space="preserve"> </v>
      </c>
      <c r="M20" s="255"/>
      <c r="N20" s="256" t="str">
        <f>Badges!C150</f>
        <v>Delve into water literature</v>
      </c>
      <c r="O20" s="258" t="str">
        <f>IF(Badges!R150="A","A"," ")</f>
        <v xml:space="preserve"> </v>
      </c>
      <c r="Q20" s="489" t="str">
        <f>'Age-Level'!C41</f>
        <v>Rededication (1st year)</v>
      </c>
      <c r="R20" s="490"/>
      <c r="S20" s="270" t="str">
        <f>IF('Age-Level'!R41="C","C","")</f>
        <v/>
      </c>
    </row>
    <row r="21" spans="1:19" x14ac:dyDescent="0.2">
      <c r="A21" s="518" t="str">
        <f>Summary!A11</f>
        <v>Financial Literacy</v>
      </c>
      <c r="B21" s="518"/>
      <c r="C21" s="518"/>
      <c r="E21" s="255"/>
      <c r="F21" s="256" t="str">
        <f>Badges!C25</f>
        <v>Make a digital slide show</v>
      </c>
      <c r="G21" s="258" t="str">
        <f>IF(Badges!R25="A","A"," ")</f>
        <v xml:space="preserve"> </v>
      </c>
      <c r="I21" s="255"/>
      <c r="J21" s="256" t="str">
        <f>Badges!C82</f>
        <v>Consult with a professional chef</v>
      </c>
      <c r="K21" s="258" t="str">
        <f>IF(Badges!R82="A","A"," ")</f>
        <v xml:space="preserve"> </v>
      </c>
      <c r="M21" s="255"/>
      <c r="N21" s="256" t="str">
        <f>Badges!C151</f>
        <v xml:space="preserve">Enjoy an exhibit or event that features </v>
      </c>
      <c r="O21" s="258" t="str">
        <f>IF(Badges!R151="A","A"," ")</f>
        <v xml:space="preserve"> </v>
      </c>
      <c r="Q21" s="489" t="str">
        <f>'Age-Level'!C42</f>
        <v>Rededication (2nd year)</v>
      </c>
      <c r="R21" s="490"/>
      <c r="S21" s="270" t="str">
        <f>IF('Age-Level'!R42="C","C","")</f>
        <v/>
      </c>
    </row>
    <row r="22" spans="1:19" x14ac:dyDescent="0.2">
      <c r="A22" s="519" t="str">
        <f>Summary!A12</f>
        <v>On My Own</v>
      </c>
      <c r="B22" s="520"/>
      <c r="C22" s="259" t="str">
        <f>IF(Badges!R190="C","C",IF(Badges!R190="P","P",""))</f>
        <v/>
      </c>
      <c r="E22" s="255"/>
      <c r="F22" s="256" t="str">
        <f>Badges!C26</f>
        <v>Create a photo album or scrapbook</v>
      </c>
      <c r="G22" s="258" t="str">
        <f>IF(Badges!R26="A","A"," ")</f>
        <v xml:space="preserve"> </v>
      </c>
      <c r="I22" s="255"/>
      <c r="J22" s="256" t="str">
        <f>Badges!C83</f>
        <v>Learn about alternative ways to shop</v>
      </c>
      <c r="K22" s="258" t="str">
        <f>IF(Badges!R83="A","A"," ")</f>
        <v xml:space="preserve"> </v>
      </c>
      <c r="M22" s="255"/>
      <c r="N22" s="256" t="str">
        <f>Badges!C152</f>
        <v>Create your own water composition</v>
      </c>
      <c r="O22" s="258" t="str">
        <f>IF(Badges!R152="A","A"," ")</f>
        <v xml:space="preserve"> </v>
      </c>
      <c r="Q22" s="357" t="str">
        <f>'Age-Level'!B43</f>
        <v>My Promise, My Faith (Year 1)</v>
      </c>
      <c r="R22" s="358"/>
      <c r="S22" s="270"/>
    </row>
    <row r="23" spans="1:19" x14ac:dyDescent="0.2">
      <c r="A23" s="508" t="str">
        <f>Summary!A13</f>
        <v>Good Credit</v>
      </c>
      <c r="B23" s="509"/>
      <c r="C23" s="259" t="str">
        <f>IF(Badges!R213="C","C",IF(Badges!R213="P","P",""))</f>
        <v/>
      </c>
      <c r="E23" s="510" t="str">
        <f>Badges!B29</f>
        <v>Coaching</v>
      </c>
      <c r="F23" s="510"/>
      <c r="G23" s="510"/>
      <c r="I23" s="255">
        <v>3</v>
      </c>
      <c r="J23" s="256" t="str">
        <f>Badges!C84</f>
        <v>Practice timing your courses</v>
      </c>
      <c r="K23" s="257"/>
      <c r="M23" s="255">
        <v>3</v>
      </c>
      <c r="N23" s="256" t="str">
        <f>Badges!C153</f>
        <v>Find out about water issues</v>
      </c>
      <c r="O23" s="257"/>
      <c r="Q23" s="276">
        <v>1</v>
      </c>
      <c r="R23" s="359" t="str">
        <f>'Age-Level'!C44</f>
        <v>Choose one line from the Law</v>
      </c>
      <c r="S23" s="270" t="str">
        <f>IF('Age-Level'!R44="A","A","")</f>
        <v/>
      </c>
    </row>
    <row r="24" spans="1:19" x14ac:dyDescent="0.2">
      <c r="A24" s="505" t="str">
        <f>Summary!A14</f>
        <v>Cookie Business</v>
      </c>
      <c r="B24" s="506"/>
      <c r="C24" s="507"/>
      <c r="D24" s="251"/>
      <c r="E24" s="255">
        <v>1</v>
      </c>
      <c r="F24" s="256" t="str">
        <f>Badges!C30</f>
        <v>Begin to outline your coaching strategy</v>
      </c>
      <c r="G24" s="257"/>
      <c r="I24" s="255"/>
      <c r="J24" s="256" t="str">
        <f>Badges!C85</f>
        <v>Get tips fromo food professionals</v>
      </c>
      <c r="K24" s="258" t="str">
        <f>IF(Badges!R85="A","A"," ")</f>
        <v xml:space="preserve"> </v>
      </c>
      <c r="M24" s="255"/>
      <c r="N24" s="256" t="str">
        <f>Badges!C154</f>
        <v>Visit a water facility and explore its</v>
      </c>
      <c r="O24" s="258" t="str">
        <f>IF(Badges!R154="A","A"," ")</f>
        <v xml:space="preserve"> </v>
      </c>
      <c r="Q24" s="275">
        <v>2</v>
      </c>
      <c r="R24" s="359" t="str">
        <f>'Age-Level'!C45</f>
        <v>Find a woman in your community</v>
      </c>
      <c r="S24" s="270" t="str">
        <f>IF('Age-Level'!R45="A","A","")</f>
        <v/>
      </c>
    </row>
    <row r="25" spans="1:19" x14ac:dyDescent="0.2">
      <c r="A25" s="508" t="str">
        <f>Summary!A15</f>
        <v>Research and Development</v>
      </c>
      <c r="B25" s="509"/>
      <c r="C25" s="260" t="str">
        <f>IF(Badges!R227="C","C",IF(Badges!R227="P","P",""))</f>
        <v/>
      </c>
      <c r="E25" s="255"/>
      <c r="F25" s="256" t="str">
        <f>Badges!C31</f>
        <v>Talk to a great coach</v>
      </c>
      <c r="G25" s="258" t="str">
        <f>IF(Badges!R31="A","A"," ")</f>
        <v xml:space="preserve"> </v>
      </c>
      <c r="I25" s="255"/>
      <c r="J25" s="256" t="str">
        <f>Badges!C86</f>
        <v>Make a menu timeline</v>
      </c>
      <c r="K25" s="258" t="str">
        <f>IF(Badges!R86="A","A"," ")</f>
        <v xml:space="preserve"> </v>
      </c>
      <c r="M25" s="255"/>
      <c r="N25" s="256" t="str">
        <f>Badges!C155</f>
        <v>Investigate endangered marine life</v>
      </c>
      <c r="O25" s="258" t="str">
        <f>IF(Badges!R155="A","A"," ")</f>
        <v xml:space="preserve"> </v>
      </c>
      <c r="Q25" s="275">
        <v>3</v>
      </c>
      <c r="R25" s="359" t="str">
        <f>'Age-Level'!C46</f>
        <v>Gather three inspirational quotes</v>
      </c>
      <c r="S25" s="270" t="str">
        <f>IF('Age-Level'!R46="A","A","")</f>
        <v/>
      </c>
    </row>
    <row r="26" spans="1:19" x14ac:dyDescent="0.2">
      <c r="A26" s="508" t="str">
        <f>Summary!A16</f>
        <v>P &amp; L</v>
      </c>
      <c r="B26" s="509"/>
      <c r="C26" s="260" t="str">
        <f>IF(Badges!R240="C","C",IF(Badges!R240="P","P",""))</f>
        <v/>
      </c>
      <c r="E26" s="255"/>
      <c r="F26" s="256" t="str">
        <f>Badges!C32</f>
        <v>Watch three sports documentaries</v>
      </c>
      <c r="G26" s="258" t="str">
        <f>IF(Badges!R32="A","A"," ")</f>
        <v xml:space="preserve"> </v>
      </c>
      <c r="I26" s="255"/>
      <c r="J26" s="256" t="str">
        <f>Badges!C87</f>
        <v>Prepare a test meal for family or friends</v>
      </c>
      <c r="K26" s="258" t="str">
        <f>IF(Badges!R87="A","A"," ")</f>
        <v xml:space="preserve"> </v>
      </c>
      <c r="M26" s="255"/>
      <c r="N26" s="256" t="str">
        <f>Badges!C156</f>
        <v>Investigate water as a hazard</v>
      </c>
      <c r="O26" s="258" t="str">
        <f>IF(Badges!R156="A","A"," ")</f>
        <v xml:space="preserve"> </v>
      </c>
      <c r="Q26" s="275">
        <v>4</v>
      </c>
      <c r="R26" s="359" t="str">
        <f>'Age-Level'!C47</f>
        <v>Make something to remind you</v>
      </c>
      <c r="S26" s="270" t="str">
        <f>IF('Age-Level'!R47="A","A","")</f>
        <v/>
      </c>
    </row>
    <row r="27" spans="1:19" x14ac:dyDescent="0.2">
      <c r="A27" s="361"/>
      <c r="B27" s="361"/>
      <c r="C27" s="274"/>
      <c r="E27" s="255"/>
      <c r="F27" s="256" t="str">
        <f>Badges!C33</f>
        <v>Attend a coaching clinic or seminar</v>
      </c>
      <c r="G27" s="258" t="str">
        <f>IF(Badges!R33="A","A"," ")</f>
        <v xml:space="preserve"> </v>
      </c>
      <c r="I27" s="255">
        <v>4</v>
      </c>
      <c r="J27" s="256" t="str">
        <f>Badges!C88</f>
        <v>Explore imaginative ways to present food</v>
      </c>
      <c r="K27" s="257"/>
      <c r="M27" s="255">
        <v>4</v>
      </c>
      <c r="N27" s="256" t="str">
        <f>Badges!C157</f>
        <v>Explore water solutions</v>
      </c>
      <c r="O27" s="257"/>
      <c r="Q27" s="275">
        <v>5</v>
      </c>
      <c r="R27" s="359" t="str">
        <f>'Age-Level'!C48</f>
        <v xml:space="preserve">Make a commitment to live what </v>
      </c>
      <c r="S27" s="270" t="str">
        <f>IF('Age-Level'!R48="A","A","")</f>
        <v/>
      </c>
    </row>
    <row r="28" spans="1:19" x14ac:dyDescent="0.2">
      <c r="A28" s="502" t="s">
        <v>89</v>
      </c>
      <c r="B28" s="502"/>
      <c r="C28" s="502"/>
      <c r="E28" s="255">
        <v>2</v>
      </c>
      <c r="F28" s="256" t="str">
        <f>Badges!C34</f>
        <v>Conduct a first assessment</v>
      </c>
      <c r="G28" s="257"/>
      <c r="I28" s="255"/>
      <c r="J28" s="256" t="str">
        <f>Badges!C89</f>
        <v>Expreiment with garnishes</v>
      </c>
      <c r="K28" s="258" t="str">
        <f>IF(Badges!R89="A","A"," ")</f>
        <v xml:space="preserve"> </v>
      </c>
      <c r="M28" s="255"/>
      <c r="N28" s="256" t="str">
        <f>Badges!C158</f>
        <v>Interview a water scientist</v>
      </c>
      <c r="O28" s="258" t="str">
        <f>IF(Badges!R158="A","A"," ")</f>
        <v xml:space="preserve"> </v>
      </c>
      <c r="Q28" s="489" t="str">
        <f>'Age-Level'!B50</f>
        <v>My Promise, My Faith (Year 2)</v>
      </c>
      <c r="R28" s="513"/>
      <c r="S28" s="270"/>
    </row>
    <row r="29" spans="1:19" x14ac:dyDescent="0.2">
      <c r="B29" s="521" t="str">
        <f>Journey!B5</f>
        <v>It's Your World -- Change It!</v>
      </c>
      <c r="C29" s="522"/>
      <c r="E29" s="255"/>
      <c r="F29" s="256" t="str">
        <f>Badges!C35</f>
        <v>Prepare individual questionaires</v>
      </c>
      <c r="G29" s="258" t="str">
        <f>IF(Badges!R35="A","A"," ")</f>
        <v xml:space="preserve"> </v>
      </c>
      <c r="I29" s="255"/>
      <c r="J29" s="256" t="str">
        <f>Badges!C90</f>
        <v>Present food in interesting shapes</v>
      </c>
      <c r="K29" s="258" t="str">
        <f>IF(Badges!R90="A","A"," ")</f>
        <v xml:space="preserve"> </v>
      </c>
      <c r="M29" s="255"/>
      <c r="N29" s="256" t="str">
        <f>Badges!C159</f>
        <v>Explore the world of hydroelectricity</v>
      </c>
      <c r="O29" s="258" t="str">
        <f>IF(Badges!R159="A","A"," ")</f>
        <v xml:space="preserve"> </v>
      </c>
      <c r="Q29" s="276">
        <v>1</v>
      </c>
      <c r="R29" s="359" t="str">
        <f>'Age-Level'!C51</f>
        <v>Choose one line from the Law</v>
      </c>
      <c r="S29" s="270" t="str">
        <f>IF('Age-Level'!R51="A","A","")</f>
        <v/>
      </c>
    </row>
    <row r="30" spans="1:19" x14ac:dyDescent="0.2">
      <c r="B30" s="495" t="str">
        <f>Journey!C7</f>
        <v>The Girl Scout Advocate Award</v>
      </c>
      <c r="C30" s="496"/>
      <c r="E30" s="255"/>
      <c r="F30" s="256" t="str">
        <f>Badges!C36</f>
        <v>Host an initial session</v>
      </c>
      <c r="G30" s="258" t="str">
        <f>IF(Badges!R36="A","A"," ")</f>
        <v xml:space="preserve"> </v>
      </c>
      <c r="I30" s="255"/>
      <c r="J30" s="256" t="str">
        <f>Badges!C91</f>
        <v>Use serving ware in unusual ways</v>
      </c>
      <c r="K30" s="258" t="str">
        <f>IF(Badges!R91="A","A"," ")</f>
        <v xml:space="preserve"> </v>
      </c>
      <c r="M30" s="255"/>
      <c r="N30" s="256" t="str">
        <f>Badges!C160</f>
        <v>Design your own water innovation</v>
      </c>
      <c r="O30" s="258" t="str">
        <f>IF(Badges!R160="A","A"," ")</f>
        <v xml:space="preserve"> </v>
      </c>
      <c r="Q30" s="275">
        <v>2</v>
      </c>
      <c r="R30" s="359" t="str">
        <f>'Age-Level'!C52</f>
        <v>Find a woman in your community</v>
      </c>
      <c r="S30" s="270" t="str">
        <f>IF('Age-Level'!R52="A","A","")</f>
        <v/>
      </c>
    </row>
    <row r="31" spans="1:19" x14ac:dyDescent="0.2">
      <c r="B31" s="264">
        <f>Journey!R8</f>
        <v>0</v>
      </c>
      <c r="C31" s="260" t="str">
        <f>IF(Journey!S8="C","C",IF(Journey!S8="P","P",""))</f>
        <v/>
      </c>
      <c r="E31" s="255"/>
      <c r="F31" s="256" t="str">
        <f>Badges!C37</f>
        <v>Prepare a goal chart together</v>
      </c>
      <c r="G31" s="258" t="str">
        <f>IF(Badges!R37="A","A"," ")</f>
        <v xml:space="preserve"> </v>
      </c>
      <c r="I31" s="255">
        <v>5</v>
      </c>
      <c r="J31" s="256" t="str">
        <f>Badges!C92</f>
        <v>Host your party</v>
      </c>
      <c r="K31" s="257"/>
      <c r="M31" s="255">
        <v>5</v>
      </c>
      <c r="N31" s="256" t="str">
        <f>Badges!C161</f>
        <v>Educate and insipire others with a splash</v>
      </c>
      <c r="O31" s="257"/>
      <c r="Q31" s="275">
        <v>3</v>
      </c>
      <c r="R31" s="359" t="str">
        <f>'Age-Level'!C53</f>
        <v>Gather three inspirational quotes</v>
      </c>
      <c r="S31" s="270" t="str">
        <f>IF('Age-Level'!R53="A","A","")</f>
        <v/>
      </c>
    </row>
    <row r="32" spans="1:19" x14ac:dyDescent="0.2">
      <c r="B32" s="264">
        <f>Journey!R9</f>
        <v>0</v>
      </c>
      <c r="C32" s="260" t="str">
        <f>IF(Journey!S9="C","C",IF(Journey!S9="P","P",""))</f>
        <v/>
      </c>
      <c r="E32" s="354" t="str">
        <f>Badges!B29</f>
        <v>Coaching</v>
      </c>
      <c r="F32" s="355"/>
      <c r="G32" s="355"/>
      <c r="I32" s="255"/>
      <c r="J32" s="256" t="str">
        <f>Badges!C93</f>
        <v>Decorate according to your menu theme</v>
      </c>
      <c r="K32" s="258" t="str">
        <f>IF(Badges!R93="A","A"," ")</f>
        <v xml:space="preserve"> </v>
      </c>
      <c r="M32" s="255"/>
      <c r="N32" s="256" t="str">
        <f>Badges!C162</f>
        <v>Celebrate water with younger Girl Scouts</v>
      </c>
      <c r="O32" s="258" t="str">
        <f>IF(Badges!R162="A","A"," ")</f>
        <v xml:space="preserve"> </v>
      </c>
      <c r="Q32" s="275">
        <v>4</v>
      </c>
      <c r="R32" s="359" t="str">
        <f>'Age-Level'!C54</f>
        <v>Make something to remind you</v>
      </c>
      <c r="S32" s="270" t="str">
        <f>IF('Age-Level'!R54="A","A","")</f>
        <v/>
      </c>
    </row>
    <row r="33" spans="1:19" x14ac:dyDescent="0.2">
      <c r="B33" s="264">
        <f>Journey!R10</f>
        <v>0</v>
      </c>
      <c r="C33" s="260" t="str">
        <f>IF(Journey!S10="C","C",IF(Journey!S10="P","P",""))</f>
        <v/>
      </c>
      <c r="E33" s="255">
        <v>3</v>
      </c>
      <c r="F33" s="256" t="str">
        <f>Badges!C38</f>
        <v>Design your coaching plan</v>
      </c>
      <c r="G33" s="257"/>
      <c r="I33" s="255"/>
      <c r="J33" s="256" t="str">
        <f>Badges!C94</f>
        <v>Celebrate a special occasion</v>
      </c>
      <c r="K33" s="258" t="str">
        <f>IF(Badges!R94="A","A"," ")</f>
        <v xml:space="preserve"> </v>
      </c>
      <c r="M33" s="255"/>
      <c r="N33" s="256" t="str">
        <f>Badges!C163</f>
        <v>Share a water issue that matters to you</v>
      </c>
      <c r="O33" s="258" t="str">
        <f>IF(Badges!R163="A","A"," ")</f>
        <v xml:space="preserve"> </v>
      </c>
      <c r="Q33" s="275">
        <v>5</v>
      </c>
      <c r="R33" s="359" t="str">
        <f>'Age-Level'!C55</f>
        <v xml:space="preserve">Make a commitment to live what </v>
      </c>
      <c r="S33" s="379" t="str">
        <f>IF('Age-Level'!R55="A","A","")</f>
        <v/>
      </c>
    </row>
    <row r="34" spans="1:19" x14ac:dyDescent="0.2">
      <c r="A34" s="292"/>
      <c r="B34" s="491" t="str">
        <f>Journey!B14</f>
        <v>JUSTICE</v>
      </c>
      <c r="C34" s="492"/>
      <c r="E34" s="255"/>
      <c r="F34" s="256" t="str">
        <f>Badges!C39</f>
        <v xml:space="preserve">Design a special warm-up </v>
      </c>
      <c r="G34" s="258" t="str">
        <f>IF(Badges!R39="A","A"," ")</f>
        <v xml:space="preserve"> </v>
      </c>
      <c r="I34" s="255"/>
      <c r="J34" s="256" t="str">
        <f>Badges!C95</f>
        <v>Use food and fun to forge new friendships</v>
      </c>
      <c r="K34" s="258" t="str">
        <f>IF(Badges!R95="A","A"," ")</f>
        <v xml:space="preserve"> </v>
      </c>
      <c r="M34" s="255"/>
      <c r="N34" s="256" t="str">
        <f>Badges!C164</f>
        <v>Guide a group to a water place</v>
      </c>
      <c r="O34" s="258" t="str">
        <f>IF(Badges!R164="A","A"," ")</f>
        <v xml:space="preserve"> </v>
      </c>
      <c r="Q34" s="489" t="str">
        <f>'Age-Level'!B57</f>
        <v>Safety Award</v>
      </c>
      <c r="R34" s="490"/>
      <c r="S34" s="379"/>
    </row>
    <row r="35" spans="1:19" x14ac:dyDescent="0.2">
      <c r="A35" s="292"/>
      <c r="B35" s="497" t="str">
        <f>Journey!C15</f>
        <v>Sage Award</v>
      </c>
      <c r="C35" s="498"/>
      <c r="E35" s="255"/>
      <c r="F35" s="256" t="str">
        <f>Badges!C40</f>
        <v>Research and choose</v>
      </c>
      <c r="G35" s="258" t="str">
        <f>IF(Badges!R40="A","A"," ")</f>
        <v xml:space="preserve"> </v>
      </c>
      <c r="I35" s="354" t="str">
        <f>Badges!B98</f>
        <v>Ambassador First Aid</v>
      </c>
      <c r="J35" s="355"/>
      <c r="K35" s="355"/>
      <c r="M35" s="354" t="str">
        <f>Badges!B168</f>
        <v>On My Own</v>
      </c>
      <c r="N35" s="355"/>
      <c r="O35" s="355"/>
      <c r="Q35" s="276">
        <v>1</v>
      </c>
      <c r="R35" s="359" t="str">
        <f>'Age-Level'!C58</f>
        <v>Learn how to make a room safe for a</v>
      </c>
      <c r="S35" s="270" t="str">
        <f>IF('Age-Level'!R58="A","A","")</f>
        <v/>
      </c>
    </row>
    <row r="36" spans="1:19" x14ac:dyDescent="0.2">
      <c r="A36" s="292"/>
      <c r="B36" s="264">
        <f>Journey!R16</f>
        <v>0</v>
      </c>
      <c r="C36" s="260" t="str">
        <f>IF(Journey!S16="C","C",IF(Journey!S16="P","P",""))</f>
        <v/>
      </c>
      <c r="E36" s="255"/>
      <c r="F36" s="256" t="str">
        <f>Badges!C41</f>
        <v>Open and close each session</v>
      </c>
      <c r="G36" s="258" t="str">
        <f>IF(Badges!R41="A","A"," ")</f>
        <v xml:space="preserve"> </v>
      </c>
      <c r="I36" s="255">
        <v>1</v>
      </c>
      <c r="J36" s="256" t="str">
        <f>Badges!C99</f>
        <v>Learn how to deal with medical emergencies in the winderness</v>
      </c>
      <c r="K36" s="257"/>
      <c r="M36" s="255">
        <v>1</v>
      </c>
      <c r="N36" s="256" t="str">
        <f>Badges!C169</f>
        <v>Plan for where you'll live</v>
      </c>
      <c r="O36" s="257"/>
      <c r="Q36" s="275">
        <v>2</v>
      </c>
      <c r="R36" s="359" t="str">
        <f>'Age-Level'!C59</f>
        <v>Find out about water safety</v>
      </c>
      <c r="S36" s="270" t="str">
        <f>IF('Age-Level'!R59="A","A","")</f>
        <v/>
      </c>
    </row>
    <row r="37" spans="1:19" x14ac:dyDescent="0.2">
      <c r="A37" s="292"/>
      <c r="B37" s="264">
        <f>Journey!R17</f>
        <v>0</v>
      </c>
      <c r="C37" s="260" t="str">
        <f>IF(Journey!S17="C","C",IF(Journey!S17="P","P",""))</f>
        <v/>
      </c>
      <c r="E37" s="255">
        <v>4</v>
      </c>
      <c r="F37" s="256" t="str">
        <f>Badges!C42</f>
        <v>Put your plan in action</v>
      </c>
      <c r="G37" s="257"/>
      <c r="I37" s="255"/>
      <c r="J37" s="256" t="str">
        <f>Badges!C100</f>
        <v>Backcountry</v>
      </c>
      <c r="K37" s="258" t="str">
        <f>IF(Badges!R100="A","A"," ")</f>
        <v xml:space="preserve"> </v>
      </c>
      <c r="M37" s="255"/>
      <c r="N37" s="256" t="str">
        <f>Badges!C170</f>
        <v>Take a tour</v>
      </c>
      <c r="O37" s="258" t="str">
        <f>IF(Badges!R170="A","A"," ")</f>
        <v xml:space="preserve"> </v>
      </c>
      <c r="Q37" s="275">
        <v>3</v>
      </c>
      <c r="R37" s="359" t="str">
        <f>'Age-Level'!C60</f>
        <v>Teach a Daisy or Brownie what to do if</v>
      </c>
      <c r="S37" s="270" t="str">
        <f>IF('Age-Level'!R60="A","A","")</f>
        <v/>
      </c>
    </row>
    <row r="38" spans="1:19" x14ac:dyDescent="0.2">
      <c r="A38" s="292"/>
      <c r="B38" s="264">
        <f>Journey!R18</f>
        <v>0</v>
      </c>
      <c r="C38" s="260" t="str">
        <f>IF(Journey!S18="C","C",IF(Journey!S18="P","P",""))</f>
        <v/>
      </c>
      <c r="E38" s="255"/>
      <c r="F38" s="256" t="str">
        <f>Badges!C43</f>
        <v>Add a morale-boosting time-out</v>
      </c>
      <c r="G38" s="258" t="str">
        <f>IF(Badges!R43="A","A"," ")</f>
        <v xml:space="preserve"> </v>
      </c>
      <c r="I38" s="255"/>
      <c r="J38" s="256" t="str">
        <f>Badges!C101</f>
        <v>Open water</v>
      </c>
      <c r="K38" s="258" t="str">
        <f>IF(Badges!R101="A","A"," ")</f>
        <v xml:space="preserve"> </v>
      </c>
      <c r="M38" s="255"/>
      <c r="N38" s="256" t="str">
        <f>Badges!C171</f>
        <v>Interview a new tenant or homeowner</v>
      </c>
      <c r="O38" s="258" t="str">
        <f>IF(Badges!R171="A","A"," ")</f>
        <v xml:space="preserve"> </v>
      </c>
      <c r="Q38" s="275">
        <v>4</v>
      </c>
      <c r="R38" s="359" t="str">
        <f>'Age-Level'!C61</f>
        <v>With your family, make sure you have</v>
      </c>
      <c r="S38" s="270" t="str">
        <f>IF('Age-Level'!R61="A","A","")</f>
        <v/>
      </c>
    </row>
    <row r="39" spans="1:19" x14ac:dyDescent="0.2">
      <c r="A39" s="292"/>
      <c r="B39" s="264">
        <f>Journey!R19</f>
        <v>0</v>
      </c>
      <c r="C39" s="260" t="str">
        <f>IF(Journey!S19="C","C",IF(Journey!S19="P","P",""))</f>
        <v/>
      </c>
      <c r="E39" s="255"/>
      <c r="F39" s="256" t="str">
        <f>Badges!C44</f>
        <v>Ask your players to coach you!</v>
      </c>
      <c r="G39" s="258" t="str">
        <f>IF(Badges!R44="A","A"," ")</f>
        <v xml:space="preserve"> </v>
      </c>
      <c r="I39" s="255"/>
      <c r="J39" s="256" t="str">
        <f>Badges!C102</f>
        <v>Mountains</v>
      </c>
      <c r="K39" s="258" t="str">
        <f>IF(Badges!R102="A","A"," ")</f>
        <v xml:space="preserve"> </v>
      </c>
      <c r="M39" s="255"/>
      <c r="N39" s="256" t="str">
        <f>Badges!C172</f>
        <v>Be chart smart</v>
      </c>
      <c r="O39" s="258" t="str">
        <f>IF(Badges!R172="A","A"," ")</f>
        <v xml:space="preserve"> </v>
      </c>
      <c r="Q39" s="275">
        <v>5</v>
      </c>
      <c r="R39" s="359" t="str">
        <f>'Age-Level'!C62</f>
        <v>Discuss bullying with your Girl Scout</v>
      </c>
      <c r="S39" s="270" t="str">
        <f>IF('Age-Level'!R62="A","A","")</f>
        <v/>
      </c>
    </row>
    <row r="40" spans="1:19" x14ac:dyDescent="0.2">
      <c r="A40" s="292"/>
      <c r="B40" s="264">
        <f>Journey!R20</f>
        <v>0</v>
      </c>
      <c r="C40" s="260" t="str">
        <f>IF(Journey!S20="C","C",IF(Journey!S20="P","P",""))</f>
        <v/>
      </c>
      <c r="E40" s="255"/>
      <c r="F40" s="256" t="str">
        <f>Badges!C45</f>
        <v xml:space="preserve">Bring in another coah to watch </v>
      </c>
      <c r="G40" s="258" t="str">
        <f>IF(Badges!R45="A","A"," ")</f>
        <v xml:space="preserve"> </v>
      </c>
      <c r="I40" s="255">
        <v>2</v>
      </c>
      <c r="J40" s="256" t="str">
        <f>Badges!C103</f>
        <v>Research careers that save lives in extreme conditions</v>
      </c>
      <c r="K40" s="257"/>
      <c r="M40" s="255">
        <v>2</v>
      </c>
      <c r="N40" s="256" t="str">
        <f>Badges!C173</f>
        <v>Plan for your daily needs</v>
      </c>
      <c r="O40" s="257"/>
    </row>
    <row r="41" spans="1:19" x14ac:dyDescent="0.2">
      <c r="A41" s="292"/>
      <c r="B41" s="264">
        <f>Journey!R21</f>
        <v>0</v>
      </c>
      <c r="C41" s="260" t="str">
        <f>IF(Journey!S21="C","C",IF(Journey!S21="P","P",""))</f>
        <v/>
      </c>
      <c r="E41" s="255">
        <v>5</v>
      </c>
      <c r="F41" s="256" t="str">
        <f>Badges!C46</f>
        <v>Attend the big event</v>
      </c>
      <c r="G41" s="257"/>
      <c r="I41" s="255"/>
      <c r="J41" s="256" t="str">
        <f>Badges!C104</f>
        <v>Wilderness rescue</v>
      </c>
      <c r="K41" s="258" t="str">
        <f>IF(Badges!R104="A","A"," ")</f>
        <v xml:space="preserve"> </v>
      </c>
      <c r="M41" s="255"/>
      <c r="N41" s="256" t="str">
        <f>Badges!C174</f>
        <v>Focus on your finances</v>
      </c>
      <c r="O41" s="258" t="str">
        <f>IF(Badges!R174="A","A"," ")</f>
        <v xml:space="preserve"> </v>
      </c>
    </row>
    <row r="42" spans="1:19" x14ac:dyDescent="0.2">
      <c r="A42" s="262"/>
      <c r="B42" s="493" t="str">
        <f>Journey!B25</f>
        <v>BLISS: Live it! Give It!</v>
      </c>
      <c r="C42" s="494"/>
      <c r="E42" s="255"/>
      <c r="F42" s="256" t="str">
        <f>Badges!C47</f>
        <v>Meet with your players for a relaxing</v>
      </c>
      <c r="G42" s="258" t="str">
        <f>IF(Badges!R47="A","A"," ")</f>
        <v xml:space="preserve"> </v>
      </c>
      <c r="I42" s="255"/>
      <c r="J42" s="256" t="str">
        <f>Badges!C105</f>
        <v>Disaster preparedness</v>
      </c>
      <c r="K42" s="258" t="str">
        <f>IF(Badges!R105="A","A"," ")</f>
        <v xml:space="preserve"> </v>
      </c>
      <c r="M42" s="255"/>
      <c r="N42" s="256" t="str">
        <f>Badges!C175</f>
        <v>Shop talk</v>
      </c>
      <c r="O42" s="258" t="str">
        <f>IF(Badges!R175="A","A"," ")</f>
        <v xml:space="preserve"> </v>
      </c>
      <c r="Q42" s="523"/>
      <c r="R42" s="523"/>
      <c r="S42" s="248"/>
    </row>
    <row r="43" spans="1:19" x14ac:dyDescent="0.2">
      <c r="B43" s="495" t="str">
        <f>Journey!C26</f>
        <v>Dream Maker Award</v>
      </c>
      <c r="C43" s="496"/>
      <c r="E43" s="255"/>
      <c r="F43" s="256" t="str">
        <f>Badges!C48</f>
        <v>Host a celebration</v>
      </c>
      <c r="G43" s="258" t="str">
        <f>IF(Badges!R48="A","A"," ")</f>
        <v xml:space="preserve"> </v>
      </c>
      <c r="I43" s="255"/>
      <c r="J43" s="256" t="str">
        <f>Badges!C106</f>
        <v>Military medicine</v>
      </c>
      <c r="K43" s="258" t="str">
        <f>IF(Badges!R106="A","A"," ")</f>
        <v xml:space="preserve"> </v>
      </c>
      <c r="M43" s="255"/>
      <c r="N43" s="256" t="str">
        <f>Badges!C176</f>
        <v>Audit request</v>
      </c>
      <c r="O43" s="258" t="str">
        <f>IF(Badges!R176="A","A"," ")</f>
        <v xml:space="preserve"> </v>
      </c>
      <c r="Q43" s="275"/>
      <c r="R43" s="275"/>
      <c r="S43" s="248"/>
    </row>
    <row r="44" spans="1:19" x14ac:dyDescent="0.2">
      <c r="B44" s="264">
        <f>Journey!R27</f>
        <v>0</v>
      </c>
      <c r="C44" s="260" t="str">
        <f>IF(Journey!S27="C","C",IF(Journey!S27="P","P",""))</f>
        <v/>
      </c>
      <c r="E44" s="255"/>
      <c r="F44" s="256" t="str">
        <f>Badges!C49</f>
        <v>Make a "trading card" for each athlete</v>
      </c>
      <c r="G44" s="258" t="str">
        <f>IF(Badges!R49="A","A"," ")</f>
        <v xml:space="preserve"> </v>
      </c>
      <c r="I44" s="255">
        <v>3</v>
      </c>
      <c r="J44" s="256" t="str">
        <f>Badges!C107</f>
        <v>Find out how to care for a critically injured person</v>
      </c>
      <c r="K44" s="257"/>
      <c r="M44" s="255">
        <v>3</v>
      </c>
      <c r="N44" s="256" t="str">
        <f>Badges!C177</f>
        <v>Plan for having fun</v>
      </c>
      <c r="O44" s="257"/>
      <c r="Q44" s="275"/>
      <c r="R44" s="275"/>
      <c r="S44" s="248"/>
    </row>
    <row r="45" spans="1:19" x14ac:dyDescent="0.2">
      <c r="B45" s="264">
        <f>Journey!R28</f>
        <v>0</v>
      </c>
      <c r="C45" s="260" t="str">
        <f>IF(Journey!S28="C","C",IF(Journey!S28="P","P",""))</f>
        <v/>
      </c>
      <c r="E45" s="510" t="str">
        <f>Badges!B52</f>
        <v>Public Policy</v>
      </c>
      <c r="F45" s="510"/>
      <c r="G45" s="510"/>
      <c r="I45" s="255"/>
      <c r="J45" s="256" t="str">
        <f>Badges!C108</f>
        <v>Take a wilderness first aid course</v>
      </c>
      <c r="K45" s="258" t="str">
        <f>IF(Badges!R108="A","A"," ")</f>
        <v xml:space="preserve"> </v>
      </c>
      <c r="M45" s="255"/>
      <c r="N45" s="256" t="str">
        <f>Badges!C178</f>
        <v>Hooray for hobbies!</v>
      </c>
      <c r="O45" s="258" t="str">
        <f>IF(Badges!R178="A","A"," ")</f>
        <v xml:space="preserve"> </v>
      </c>
      <c r="Q45" s="275"/>
      <c r="R45" s="275"/>
      <c r="S45" s="248"/>
    </row>
    <row r="46" spans="1:19" x14ac:dyDescent="0.2">
      <c r="B46" s="264">
        <f>Journey!R29</f>
        <v>0</v>
      </c>
      <c r="C46" s="260" t="str">
        <f>IF(Journey!S29="C","C",IF(Journey!S29="P","P",""))</f>
        <v/>
      </c>
      <c r="E46" s="255">
        <v>1</v>
      </c>
      <c r="F46" s="256" t="str">
        <f>Badges!C53</f>
        <v>Find out how activitists advocate for change</v>
      </c>
      <c r="G46" s="257" t="s">
        <v>27</v>
      </c>
      <c r="I46" s="255"/>
      <c r="J46" s="256" t="str">
        <f>Badges!C109</f>
        <v>Interview a doctor, nurse, EMT, or first</v>
      </c>
      <c r="K46" s="258" t="str">
        <f>IF(Badges!R109="A","A"," ")</f>
        <v xml:space="preserve"> </v>
      </c>
      <c r="M46" s="255"/>
      <c r="N46" s="256" t="str">
        <f>Badges!C179</f>
        <v>Treat yourself</v>
      </c>
      <c r="O46" s="258" t="str">
        <f>IF(Badges!R179="A","A"," ")</f>
        <v xml:space="preserve"> </v>
      </c>
      <c r="Q46" s="275"/>
      <c r="R46" s="275"/>
      <c r="S46" s="248"/>
    </row>
    <row r="47" spans="1:19" x14ac:dyDescent="0.2">
      <c r="B47" s="264">
        <f>Journey!R30</f>
        <v>0</v>
      </c>
      <c r="C47" s="260" t="str">
        <f>IF(Journey!S30="C","C",IF(Journey!S30="P","P",""))</f>
        <v/>
      </c>
      <c r="E47" s="255"/>
      <c r="F47" s="256" t="str">
        <f>Badges!C54</f>
        <v>Interview an activist</v>
      </c>
      <c r="G47" s="258" t="str">
        <f>IF(Badges!R54="A","A"," ")</f>
        <v xml:space="preserve"> </v>
      </c>
      <c r="I47" s="255"/>
      <c r="J47" s="256" t="str">
        <f>Badges!C110</f>
        <v xml:space="preserve">Discover how to use what's on hand in </v>
      </c>
      <c r="K47" s="258" t="str">
        <f>IF(Badges!R110="A","A"," ")</f>
        <v xml:space="preserve"> </v>
      </c>
      <c r="M47" s="255"/>
      <c r="N47" s="256" t="str">
        <f>Badges!C180</f>
        <v>Class act</v>
      </c>
      <c r="O47" s="258" t="str">
        <f>IF(Badges!R180="A","A"," ")</f>
        <v xml:space="preserve"> </v>
      </c>
      <c r="Q47" s="275"/>
      <c r="R47" s="275"/>
      <c r="S47" s="248"/>
    </row>
    <row r="48" spans="1:19" x14ac:dyDescent="0.2">
      <c r="B48" s="272"/>
      <c r="C48" s="272"/>
      <c r="E48" s="255"/>
      <c r="F48" s="256" t="str">
        <f>Badges!C55</f>
        <v>Watch a documentary or movie</v>
      </c>
      <c r="G48" s="258" t="str">
        <f>IF(Badges!R55="A","A"," ")</f>
        <v xml:space="preserve"> </v>
      </c>
      <c r="I48" s="354" t="str">
        <f>Badges!B98</f>
        <v>Ambassador First Aid</v>
      </c>
      <c r="J48" s="355"/>
      <c r="K48" s="355"/>
      <c r="M48" s="255">
        <v>4</v>
      </c>
      <c r="N48" s="256" t="str">
        <f>Badges!C181</f>
        <v>Plan for the unexpected</v>
      </c>
      <c r="O48" s="257"/>
    </row>
    <row r="49" spans="1:19" x14ac:dyDescent="0.2">
      <c r="A49" s="502" t="s">
        <v>345</v>
      </c>
      <c r="B49" s="502"/>
      <c r="C49" s="502"/>
      <c r="E49" s="255"/>
      <c r="F49" s="256" t="str">
        <f>Badges!C56</f>
        <v xml:space="preserve">Read about women who change the </v>
      </c>
      <c r="G49" s="258" t="str">
        <f>IF(Badges!R56="A","A"," ")</f>
        <v xml:space="preserve"> </v>
      </c>
      <c r="I49" s="255">
        <v>4</v>
      </c>
      <c r="J49" s="256" t="str">
        <f>Badges!C111</f>
        <v>Know how to move an injured person</v>
      </c>
      <c r="K49" s="257"/>
      <c r="M49" s="255"/>
      <c r="N49" s="256" t="str">
        <f>Badges!C182</f>
        <v>Interview your network</v>
      </c>
      <c r="O49" s="258" t="str">
        <f>IF(Badges!R182="A","A"," ")</f>
        <v xml:space="preserve"> </v>
      </c>
    </row>
    <row r="50" spans="1:19" x14ac:dyDescent="0.2">
      <c r="A50" s="267"/>
      <c r="B50" s="360" t="str">
        <f>Bridging!B6</f>
        <v>Pass It On!</v>
      </c>
      <c r="C50" s="259" t="str">
        <f>IF(Bridging!R10="C","C",IF(Bridging!R10="P","P",""))</f>
        <v/>
      </c>
      <c r="E50" s="255">
        <v>2</v>
      </c>
      <c r="F50" s="256" t="str">
        <f>Badges!C57</f>
        <v>Engage as a global citizen</v>
      </c>
      <c r="G50" s="257"/>
      <c r="I50" s="255"/>
      <c r="J50" s="256" t="str">
        <f>Badges!C112</f>
        <v>Visit a medical school</v>
      </c>
      <c r="K50" s="258" t="str">
        <f>IF(Badges!R112="A","A"," ")</f>
        <v xml:space="preserve"> </v>
      </c>
      <c r="M50" s="255"/>
      <c r="N50" s="256" t="str">
        <f>Badges!C183</f>
        <v>Interview a Financial guru</v>
      </c>
      <c r="O50" s="258" t="str">
        <f>IF(Badges!R183="A","A"," ")</f>
        <v xml:space="preserve"> </v>
      </c>
    </row>
    <row r="51" spans="1:19" x14ac:dyDescent="0.2">
      <c r="A51" s="267"/>
      <c r="B51" s="268" t="str">
        <f>Bridging!B11</f>
        <v>Look Ahead!</v>
      </c>
      <c r="C51" s="259" t="str">
        <f>IF(Bridging!R15="C","C",IF(Bridging!R15="P","P",""))</f>
        <v/>
      </c>
      <c r="E51" s="255"/>
      <c r="F51" s="256" t="str">
        <f>Badges!C58</f>
        <v>Compare laws</v>
      </c>
      <c r="G51" s="258" t="str">
        <f>IF(Badges!R58="A","A"," ")</f>
        <v xml:space="preserve"> </v>
      </c>
      <c r="I51" s="255"/>
      <c r="J51" s="256" t="str">
        <f>Badges!C113</f>
        <v>Take a wilderness first aid course</v>
      </c>
      <c r="K51" s="258" t="str">
        <f>IF(Badges!R113="A","A"," ")</f>
        <v xml:space="preserve"> </v>
      </c>
      <c r="M51" s="255"/>
      <c r="N51" s="256" t="str">
        <f>Badges!C184</f>
        <v>Interview an insurance expert</v>
      </c>
      <c r="O51" s="258" t="str">
        <f>IF(Badges!R184="A","A"," ")</f>
        <v xml:space="preserve"> </v>
      </c>
    </row>
    <row r="52" spans="1:19" x14ac:dyDescent="0.2">
      <c r="A52" s="267"/>
      <c r="B52" s="359" t="str">
        <f>Bridging!C16</f>
        <v>Plan a Ceremony</v>
      </c>
      <c r="C52" s="259" t="str">
        <f>IF(Bridging!R17="C","C",IF(Bridging!R17="P","P",""))</f>
        <v/>
      </c>
      <c r="E52" s="255"/>
      <c r="F52" s="256" t="str">
        <f>Badges!C59</f>
        <v xml:space="preserve">Track a public-policy issue being </v>
      </c>
      <c r="G52" s="258" t="str">
        <f>IF(Badges!R59="A","A"," ")</f>
        <v xml:space="preserve"> </v>
      </c>
      <c r="I52" s="255"/>
      <c r="J52" s="256" t="str">
        <f>Badges!C114</f>
        <v>Organize a mock emergency drill</v>
      </c>
      <c r="K52" s="258" t="str">
        <f>IF(Badges!R114="A","A"," ")</f>
        <v xml:space="preserve"> </v>
      </c>
      <c r="M52" s="354" t="str">
        <f>Badges!B168</f>
        <v>On My Own</v>
      </c>
      <c r="N52" s="355"/>
      <c r="O52" s="355"/>
    </row>
    <row r="53" spans="1:19" x14ac:dyDescent="0.2">
      <c r="B53" s="269" t="s">
        <v>140</v>
      </c>
      <c r="C53" s="259" t="str">
        <f>IF(Bridging!R18="C","C",IF(Bridging!R18="P","P",""))</f>
        <v/>
      </c>
      <c r="E53" s="255"/>
      <c r="F53" s="256" t="str">
        <f>Badges!C60</f>
        <v>Explore an international NGO</v>
      </c>
      <c r="G53" s="258" t="str">
        <f>IF(Badges!R60="A","A"," ")</f>
        <v xml:space="preserve"> </v>
      </c>
      <c r="I53" s="255">
        <v>5</v>
      </c>
      <c r="J53" s="256" t="str">
        <f>Badges!C115</f>
        <v>Explore real-life examples for handling wilderness emergencies</v>
      </c>
      <c r="K53" s="257"/>
      <c r="M53" s="255">
        <v>5</v>
      </c>
      <c r="N53" s="256" t="str">
        <f>Badges!C185</f>
        <v>Plan for sharing with others</v>
      </c>
      <c r="O53" s="257"/>
    </row>
    <row r="54" spans="1:19" x14ac:dyDescent="0.2">
      <c r="B54" s="263"/>
      <c r="C54" s="356"/>
      <c r="I54" s="255"/>
      <c r="J54" s="256" t="str">
        <f>Badges!C116</f>
        <v>Explore wilderness survival</v>
      </c>
      <c r="K54" s="258" t="str">
        <f>IF(Badges!R116="A","A"," ")</f>
        <v xml:space="preserve"> </v>
      </c>
      <c r="M54" s="255"/>
      <c r="N54" s="256" t="str">
        <f>Badges!C186</f>
        <v>Plan for presents</v>
      </c>
      <c r="O54" s="258" t="str">
        <f>IF(Badges!R186="A","A"," ")</f>
        <v xml:space="preserve"> </v>
      </c>
      <c r="Q54" s="275"/>
      <c r="R54" s="275"/>
      <c r="S54" s="248"/>
    </row>
    <row r="55" spans="1:19" x14ac:dyDescent="0.2">
      <c r="I55" s="255"/>
      <c r="J55" s="256" t="str">
        <f>Badges!C117</f>
        <v>Investigate extreme first aid</v>
      </c>
      <c r="K55" s="258" t="str">
        <f>IF(Badges!R117="A","A"," ")</f>
        <v xml:space="preserve"> </v>
      </c>
      <c r="M55" s="255"/>
      <c r="N55" s="256" t="str">
        <f>Badges!C187</f>
        <v>Budget for your time</v>
      </c>
      <c r="O55" s="258" t="str">
        <f>IF(Badges!R187="A","A"," ")</f>
        <v xml:space="preserve"> </v>
      </c>
      <c r="Q55" s="514"/>
      <c r="R55" s="514"/>
      <c r="S55" s="514"/>
    </row>
    <row r="56" spans="1:19" x14ac:dyDescent="0.2">
      <c r="I56" s="255"/>
      <c r="J56" s="256" t="str">
        <f>Badges!C118</f>
        <v>Interview an everyday hero</v>
      </c>
      <c r="K56" s="258" t="str">
        <f>IF(Badges!R118="A","A"," ")</f>
        <v xml:space="preserve"> </v>
      </c>
      <c r="M56" s="255"/>
      <c r="N56" s="256" t="str">
        <f>Badges!C188</f>
        <v>Charity starts… with a budget</v>
      </c>
      <c r="O56" s="258" t="str">
        <f>IF(Badges!R188="A","A"," ")</f>
        <v xml:space="preserve"> </v>
      </c>
    </row>
    <row r="57" spans="1:19" x14ac:dyDescent="0.2">
      <c r="I57" s="354" t="str">
        <f>Badges!B121</f>
        <v>Ambassador Girl Scout Way</v>
      </c>
      <c r="J57" s="355"/>
      <c r="K57" s="355"/>
      <c r="M57" s="354" t="str">
        <f>Badges!B215</f>
        <v>Research and Development</v>
      </c>
      <c r="N57" s="355"/>
      <c r="O57" s="355"/>
    </row>
    <row r="58" spans="1:19" x14ac:dyDescent="0.2">
      <c r="I58" s="255">
        <v>1</v>
      </c>
      <c r="J58" s="256" t="str">
        <f>Badges!C122</f>
        <v>Use song to bring people together or to spread a message</v>
      </c>
      <c r="K58" s="257"/>
      <c r="M58" s="255">
        <v>1</v>
      </c>
      <c r="N58" s="256" t="str">
        <f>Badges!C216</f>
        <v>Analyze sales trends</v>
      </c>
      <c r="O58" s="257"/>
    </row>
    <row r="59" spans="1:19" x14ac:dyDescent="0.2">
      <c r="I59" s="255"/>
      <c r="J59" s="256" t="str">
        <f>Badges!C123</f>
        <v>Use music to move people to action</v>
      </c>
      <c r="K59" s="258" t="str">
        <f>IF(Badges!R123="A","A"," ")</f>
        <v xml:space="preserve"> </v>
      </c>
      <c r="M59" s="255"/>
      <c r="N59" s="256" t="str">
        <f>Badges!C217</f>
        <v>Invest some R&amp;D</v>
      </c>
      <c r="O59" s="258" t="str">
        <f>IF(Badges!R217="A","A"," ")</f>
        <v xml:space="preserve"> </v>
      </c>
    </row>
    <row r="60" spans="1:19" x14ac:dyDescent="0.2">
      <c r="I60" s="255"/>
      <c r="J60" s="256" t="str">
        <f>Badges!C124</f>
        <v xml:space="preserve">Ogranize a songfest for younger </v>
      </c>
      <c r="K60" s="258" t="str">
        <f>IF(Badges!R124="A","A"," ")</f>
        <v xml:space="preserve"> </v>
      </c>
      <c r="M60" s="255">
        <v>2</v>
      </c>
      <c r="N60" s="256" t="str">
        <f>Badges!C218</f>
        <v>Reasearch how other companies innovate</v>
      </c>
      <c r="O60" s="257"/>
    </row>
    <row r="61" spans="1:19" x14ac:dyDescent="0.2">
      <c r="I61" s="255"/>
      <c r="J61" s="256" t="str">
        <f>Badges!C125</f>
        <v>Bring generations together in song</v>
      </c>
      <c r="K61" s="258" t="str">
        <f>IF(Badges!R125="A","A"," ")</f>
        <v xml:space="preserve"> </v>
      </c>
      <c r="M61" s="255"/>
      <c r="N61" s="256" t="str">
        <f>Badges!C219</f>
        <v>Find at least three other companies</v>
      </c>
      <c r="O61" s="258" t="str">
        <f>IF(Badges!R219="A","A"," ")</f>
        <v xml:space="preserve"> </v>
      </c>
    </row>
    <row r="62" spans="1:19" x14ac:dyDescent="0.2">
      <c r="I62" s="255">
        <v>2</v>
      </c>
      <c r="J62" s="256" t="str">
        <f>Badges!C126</f>
        <v>Celebrate World Thinking Day</v>
      </c>
      <c r="K62" s="257"/>
      <c r="M62" s="255">
        <v>3</v>
      </c>
      <c r="N62" s="256" t="str">
        <f>Badges!C218</f>
        <v>Reasearch how other companies innovate</v>
      </c>
      <c r="O62" s="257"/>
    </row>
    <row r="63" spans="1:19" x14ac:dyDescent="0.2">
      <c r="I63" s="255"/>
      <c r="J63" s="256" t="str">
        <f>Badges!C127</f>
        <v>Follow in the steps of female leaders</v>
      </c>
      <c r="K63" s="258" t="str">
        <f>IF(Badges!R127="A","A"," ")</f>
        <v xml:space="preserve"> </v>
      </c>
      <c r="M63" s="255"/>
      <c r="N63" s="256" t="str">
        <f>Badges!C221</f>
        <v>Developing a new product</v>
      </c>
      <c r="O63" s="258" t="str">
        <f>IF(Badges!R221="A","A"," ")</f>
        <v xml:space="preserve"> </v>
      </c>
    </row>
    <row r="64" spans="1:19" x14ac:dyDescent="0.2">
      <c r="I64" s="255"/>
      <c r="J64" s="256" t="str">
        <f>Badges!C128</f>
        <v>Make World Thinking Day cards</v>
      </c>
      <c r="K64" s="258" t="str">
        <f>IF(Badges!R128="A","A"," ")</f>
        <v xml:space="preserve"> </v>
      </c>
      <c r="M64" s="255">
        <v>4</v>
      </c>
      <c r="N64" s="256" t="str">
        <f>Badges!C222</f>
        <v>Expolore possible projects during your cookie sale</v>
      </c>
      <c r="O64" s="257"/>
    </row>
    <row r="65" spans="1:19" x14ac:dyDescent="0.2">
      <c r="I65" s="255"/>
      <c r="J65" s="256" t="str">
        <f>Badges!C129</f>
        <v>Earn their Word Thinking Day award</v>
      </c>
      <c r="K65" s="258" t="str">
        <f>IF(Badges!R129="A","A"," ")</f>
        <v xml:space="preserve"> </v>
      </c>
      <c r="M65" s="255"/>
      <c r="N65" s="256" t="str">
        <f>Badges!C223</f>
        <v>If you're considering serveral</v>
      </c>
      <c r="O65" s="258" t="str">
        <f>IF(Badges!R223="A","A"," ")</f>
        <v xml:space="preserve"> </v>
      </c>
    </row>
    <row r="66" spans="1:19" x14ac:dyDescent="0.2">
      <c r="M66" s="255">
        <v>5</v>
      </c>
      <c r="N66" s="256" t="str">
        <f>Badges!C220</f>
        <v>Find out how companies use R&amp;D to improve their products</v>
      </c>
      <c r="O66" s="257"/>
    </row>
    <row r="67" spans="1:19" x14ac:dyDescent="0.2">
      <c r="M67" s="255"/>
      <c r="N67" s="256" t="str">
        <f>Badges!C225</f>
        <v xml:space="preserve">R&amp;D can be more </v>
      </c>
      <c r="O67" s="258" t="str">
        <f>IF(Badges!R225="A","A"," ")</f>
        <v xml:space="preserve"> </v>
      </c>
    </row>
    <row r="70" spans="1:19" x14ac:dyDescent="0.2">
      <c r="F70" s="262"/>
      <c r="J70" s="262"/>
    </row>
    <row r="71" spans="1:19" x14ac:dyDescent="0.2">
      <c r="E71" s="292"/>
      <c r="F71" s="271"/>
      <c r="G71" s="356"/>
      <c r="H71" s="262"/>
      <c r="I71" s="292"/>
      <c r="J71" s="271"/>
      <c r="K71" s="356"/>
      <c r="L71" s="262"/>
      <c r="M71" s="262"/>
    </row>
    <row r="72" spans="1:19" x14ac:dyDescent="0.2">
      <c r="A72" s="505" t="s">
        <v>139</v>
      </c>
      <c r="B72" s="506"/>
      <c r="C72" s="507"/>
      <c r="E72" s="502" t="s">
        <v>59</v>
      </c>
      <c r="F72" s="502"/>
      <c r="G72" s="502"/>
      <c r="H72" s="262"/>
      <c r="I72" s="518" t="s">
        <v>139</v>
      </c>
      <c r="J72" s="518"/>
      <c r="K72" s="518"/>
      <c r="L72" s="262"/>
      <c r="M72" s="515" t="s">
        <v>139</v>
      </c>
      <c r="N72" s="516"/>
      <c r="O72" s="517"/>
      <c r="Q72" s="515" t="s">
        <v>139</v>
      </c>
      <c r="R72" s="516"/>
      <c r="S72" s="517"/>
    </row>
    <row r="73" spans="1:19" x14ac:dyDescent="0.2">
      <c r="A73" s="503" t="str">
        <f>'Council Own'!B6</f>
        <v>&lt;&lt;List Badge Here&gt;&gt;</v>
      </c>
      <c r="B73" s="504"/>
      <c r="C73" s="260" t="str">
        <f>IF('Council Own'!R28="C","C",IF('Council Own'!R28="P","P",""))</f>
        <v/>
      </c>
      <c r="E73" s="511" t="str">
        <f>'Fun Patches'!C5</f>
        <v>&lt;LIST PATCH HERE&gt;</v>
      </c>
      <c r="F73" s="512"/>
      <c r="G73" s="258" t="str">
        <f>IF('Fun Patches'!R5="A","A"," ")</f>
        <v xml:space="preserve"> </v>
      </c>
      <c r="H73" s="262"/>
      <c r="I73" s="266" t="str">
        <f>'Council Own'!B6</f>
        <v>&lt;&lt;List Badge Here&gt;&gt;</v>
      </c>
      <c r="J73" s="266"/>
      <c r="K73" s="266"/>
      <c r="L73" s="262"/>
      <c r="M73" s="266" t="str">
        <f>'Council Own'!B54</f>
        <v>&lt;&lt;List Badge Here&gt;&gt;</v>
      </c>
      <c r="N73" s="266"/>
      <c r="O73" s="266"/>
      <c r="Q73" s="266" t="str">
        <f>'Council Own'!B102</f>
        <v>&lt;&lt;List Badge Here&gt;&gt;</v>
      </c>
      <c r="R73" s="266"/>
      <c r="S73" s="266"/>
    </row>
    <row r="74" spans="1:19" x14ac:dyDescent="0.2">
      <c r="A74" s="503" t="str">
        <f>'Council Own'!B30</f>
        <v>&lt;&lt;List Badge Here&gt;&gt;</v>
      </c>
      <c r="B74" s="504"/>
      <c r="C74" s="260" t="str">
        <f>IF('Council Own'!R52="C","C",IF('Council Own'!R52="P","P",""))</f>
        <v/>
      </c>
      <c r="E74" s="489" t="str">
        <f>'Fun Patches'!C6</f>
        <v>&lt;LIST PATCH HERE&gt;</v>
      </c>
      <c r="F74" s="490"/>
      <c r="G74" s="265" t="str">
        <f>IF('Fun Patches'!R6="A","A"," ")</f>
        <v xml:space="preserve"> </v>
      </c>
      <c r="H74" s="262"/>
      <c r="I74" s="255">
        <v>1</v>
      </c>
      <c r="J74" s="359" t="str">
        <f>'Council Own'!C7</f>
        <v>&lt;List Requirement Here&gt;</v>
      </c>
      <c r="K74" s="265" t="str">
        <f>IF('Council Own'!R7="A","A"," ")</f>
        <v xml:space="preserve"> </v>
      </c>
      <c r="L74" s="262"/>
      <c r="M74" s="255">
        <v>1</v>
      </c>
      <c r="N74" s="359" t="str">
        <f>'Council Own'!C55</f>
        <v>&lt;List Requirement Here&gt;</v>
      </c>
      <c r="O74" s="265" t="str">
        <f>IF('Council Own'!R55="A","A"," ")</f>
        <v xml:space="preserve"> </v>
      </c>
      <c r="Q74" s="255">
        <v>1</v>
      </c>
      <c r="R74" s="359" t="str">
        <f>'Council Own'!C103</f>
        <v>&lt;List Requirement Here&gt;</v>
      </c>
      <c r="S74" s="265" t="str">
        <f>IF('Council Own'!R103="A","A"," ")</f>
        <v xml:space="preserve"> </v>
      </c>
    </row>
    <row r="75" spans="1:19" x14ac:dyDescent="0.2">
      <c r="A75" s="503" t="str">
        <f>'Council Own'!B54</f>
        <v>&lt;&lt;List Badge Here&gt;&gt;</v>
      </c>
      <c r="B75" s="504"/>
      <c r="C75" s="260" t="str">
        <f>IF('Council Own'!R76="C","C",IF('Council Own'!R76="P","P",""))</f>
        <v/>
      </c>
      <c r="E75" s="489" t="str">
        <f>'Fun Patches'!C7</f>
        <v>&lt;LIST PATCH HERE&gt;</v>
      </c>
      <c r="F75" s="490"/>
      <c r="G75" s="265" t="str">
        <f>IF('Fun Patches'!R7="A","A"," ")</f>
        <v xml:space="preserve"> </v>
      </c>
      <c r="H75" s="262"/>
      <c r="I75" s="255"/>
      <c r="J75" s="359" t="str">
        <f>'Council Own'!C8</f>
        <v>&lt;List Requirement Here&gt;</v>
      </c>
      <c r="K75" s="265" t="str">
        <f>IF('Council Own'!R8="A","A"," ")</f>
        <v xml:space="preserve"> </v>
      </c>
      <c r="L75" s="262"/>
      <c r="M75" s="255"/>
      <c r="N75" s="359" t="str">
        <f>'Council Own'!C56</f>
        <v>&lt;List Requirement Here&gt;</v>
      </c>
      <c r="O75" s="265" t="str">
        <f>IF('Council Own'!R56="A","A"," ")</f>
        <v xml:space="preserve"> </v>
      </c>
      <c r="Q75" s="255"/>
      <c r="R75" s="359" t="str">
        <f>'Council Own'!C104</f>
        <v>&lt;List Requirement Here&gt;</v>
      </c>
      <c r="S75" s="265" t="str">
        <f>IF('Council Own'!R104="A","A"," ")</f>
        <v xml:space="preserve"> </v>
      </c>
    </row>
    <row r="76" spans="1:19" x14ac:dyDescent="0.2">
      <c r="A76" s="503" t="str">
        <f>'Council Own'!B78</f>
        <v>&lt;&lt;List Badge Here&gt;&gt;</v>
      </c>
      <c r="B76" s="504"/>
      <c r="C76" s="260" t="str">
        <f>IF('Council Own'!R100="C","C",IF('Council Own'!R100="P","P",""))</f>
        <v/>
      </c>
      <c r="E76" s="489" t="str">
        <f>'Fun Patches'!C8</f>
        <v>&lt;LIST PATCH HERE&gt;</v>
      </c>
      <c r="F76" s="490"/>
      <c r="G76" s="265" t="str">
        <f>IF('Fun Patches'!R8="A","A"," ")</f>
        <v xml:space="preserve"> </v>
      </c>
      <c r="H76" s="262"/>
      <c r="I76" s="255"/>
      <c r="J76" s="359" t="str">
        <f>'Council Own'!C9</f>
        <v>&lt;List Requirement Here&gt;</v>
      </c>
      <c r="K76" s="265" t="str">
        <f>IF('Council Own'!R9="A","A"," ")</f>
        <v xml:space="preserve"> </v>
      </c>
      <c r="L76" s="262"/>
      <c r="M76" s="255"/>
      <c r="N76" s="359" t="str">
        <f>'Council Own'!C57</f>
        <v>&lt;List Requirement Here&gt;</v>
      </c>
      <c r="O76" s="265" t="str">
        <f>IF('Council Own'!R57="A","A"," ")</f>
        <v xml:space="preserve"> </v>
      </c>
      <c r="Q76" s="255"/>
      <c r="R76" s="359" t="str">
        <f>'Council Own'!C105</f>
        <v>&lt;List Requirement Here&gt;</v>
      </c>
      <c r="S76" s="265" t="str">
        <f>IF('Council Own'!R105="A","A"," ")</f>
        <v xml:space="preserve"> </v>
      </c>
    </row>
    <row r="77" spans="1:19" x14ac:dyDescent="0.2">
      <c r="A77" s="503" t="str">
        <f>'Council Own'!B102</f>
        <v>&lt;&lt;List Badge Here&gt;&gt;</v>
      </c>
      <c r="B77" s="504"/>
      <c r="C77" s="260" t="str">
        <f>IF('Council Own'!R124="C","C",IF('Council Own'!R124="P","P",""))</f>
        <v/>
      </c>
      <c r="E77" s="489" t="str">
        <f>'Fun Patches'!C9</f>
        <v>&lt;LIST PATCH HERE&gt;</v>
      </c>
      <c r="F77" s="490"/>
      <c r="G77" s="265" t="str">
        <f>IF('Fun Patches'!R9="A","A"," ")</f>
        <v xml:space="preserve"> </v>
      </c>
      <c r="H77" s="262"/>
      <c r="I77" s="255"/>
      <c r="J77" s="359" t="str">
        <f>'Council Own'!C10</f>
        <v>&lt;List Requirement Here&gt;</v>
      </c>
      <c r="K77" s="265" t="str">
        <f>IF('Council Own'!R10="A","A"," ")</f>
        <v xml:space="preserve"> </v>
      </c>
      <c r="L77" s="262"/>
      <c r="M77" s="255"/>
      <c r="N77" s="359" t="str">
        <f>'Council Own'!C58</f>
        <v>&lt;List Requirement Here&gt;</v>
      </c>
      <c r="O77" s="265" t="str">
        <f>IF('Council Own'!R58="A","A"," ")</f>
        <v xml:space="preserve"> </v>
      </c>
      <c r="Q77" s="255"/>
      <c r="R77" s="359" t="str">
        <f>'Council Own'!C106</f>
        <v>&lt;List Requirement Here&gt;</v>
      </c>
      <c r="S77" s="265" t="str">
        <f>IF('Council Own'!R106="A","A"," ")</f>
        <v xml:space="preserve"> </v>
      </c>
    </row>
    <row r="78" spans="1:19" x14ac:dyDescent="0.2">
      <c r="A78" s="503" t="str">
        <f>'Council Own'!B126</f>
        <v>&lt;&lt;List Badge Here&gt;&gt;</v>
      </c>
      <c r="B78" s="504"/>
      <c r="C78" s="260" t="str">
        <f>IF('Council Own'!R148="C","C",IF('Council Own'!R148="P","P",""))</f>
        <v/>
      </c>
      <c r="E78" s="489" t="str">
        <f>'Fun Patches'!C10</f>
        <v>&lt;LIST PATCH HERE&gt;</v>
      </c>
      <c r="F78" s="490"/>
      <c r="G78" s="265" t="str">
        <f>IF('Fun Patches'!R10="A","A"," ")</f>
        <v xml:space="preserve"> </v>
      </c>
      <c r="I78" s="255">
        <v>2</v>
      </c>
      <c r="J78" s="359" t="str">
        <f>'Council Own'!C11</f>
        <v>&lt;List Requirement Here&gt;</v>
      </c>
      <c r="K78" s="265" t="str">
        <f>IF('Council Own'!R11="A","A"," ")</f>
        <v xml:space="preserve"> </v>
      </c>
      <c r="M78" s="255">
        <v>2</v>
      </c>
      <c r="N78" s="359" t="str">
        <f>'Council Own'!C59</f>
        <v>&lt;List Requirement Here&gt;</v>
      </c>
      <c r="O78" s="265" t="str">
        <f>IF('Council Own'!R59="A","A"," ")</f>
        <v xml:space="preserve"> </v>
      </c>
      <c r="Q78" s="255">
        <v>2</v>
      </c>
      <c r="R78" s="359" t="str">
        <f>'Council Own'!C107</f>
        <v>&lt;List Requirement Here&gt;</v>
      </c>
      <c r="S78" s="265" t="str">
        <f>IF('Council Own'!R107="A","A"," ")</f>
        <v xml:space="preserve"> </v>
      </c>
    </row>
    <row r="79" spans="1:19" x14ac:dyDescent="0.2">
      <c r="E79" s="489" t="str">
        <f>'Fun Patches'!C11</f>
        <v>&lt;LIST PATCH HERE&gt;</v>
      </c>
      <c r="F79" s="490"/>
      <c r="G79" s="265" t="str">
        <f>IF('Fun Patches'!R11="A","A"," ")</f>
        <v xml:space="preserve"> </v>
      </c>
      <c r="I79" s="255"/>
      <c r="J79" s="359" t="str">
        <f>'Council Own'!C12</f>
        <v>&lt;List Requirement Here&gt;</v>
      </c>
      <c r="K79" s="265" t="str">
        <f>IF('Council Own'!R12="A","A"," ")</f>
        <v xml:space="preserve"> </v>
      </c>
      <c r="M79" s="255"/>
      <c r="N79" s="359" t="str">
        <f>'Council Own'!C60</f>
        <v>&lt;List Requirement Here&gt;</v>
      </c>
      <c r="O79" s="265" t="str">
        <f>IF('Council Own'!R60="A","A"," ")</f>
        <v xml:space="preserve"> </v>
      </c>
      <c r="Q79" s="255"/>
      <c r="R79" s="359" t="str">
        <f>'Council Own'!C108</f>
        <v>&lt;List Requirement Here&gt;</v>
      </c>
      <c r="S79" s="265" t="str">
        <f>IF('Council Own'!R108="A","A"," ")</f>
        <v xml:space="preserve"> </v>
      </c>
    </row>
    <row r="80" spans="1:19" x14ac:dyDescent="0.2">
      <c r="E80" s="489" t="str">
        <f>'Fun Patches'!C12</f>
        <v>&lt;LIST PATCH HERE&gt;</v>
      </c>
      <c r="F80" s="490"/>
      <c r="G80" s="265" t="str">
        <f>IF('Fun Patches'!R12="A","A"," ")</f>
        <v xml:space="preserve"> </v>
      </c>
      <c r="I80" s="255"/>
      <c r="J80" s="359" t="str">
        <f>'Council Own'!C13</f>
        <v>&lt;List Requirement Here&gt;</v>
      </c>
      <c r="K80" s="265" t="str">
        <f>IF('Council Own'!R13="A","A"," ")</f>
        <v xml:space="preserve"> </v>
      </c>
      <c r="M80" s="255"/>
      <c r="N80" s="359" t="str">
        <f>'Council Own'!C61</f>
        <v>&lt;List Requirement Here&gt;</v>
      </c>
      <c r="O80" s="265" t="str">
        <f>IF('Council Own'!R61="A","A"," ")</f>
        <v xml:space="preserve"> </v>
      </c>
      <c r="Q80" s="255"/>
      <c r="R80" s="359" t="str">
        <f>'Council Own'!C109</f>
        <v>&lt;List Requirement Here&gt;</v>
      </c>
      <c r="S80" s="265" t="str">
        <f>IF('Council Own'!R109="A","A"," ")</f>
        <v xml:space="preserve"> </v>
      </c>
    </row>
    <row r="81" spans="1:22" x14ac:dyDescent="0.2">
      <c r="E81" s="489" t="str">
        <f>'Fun Patches'!C13</f>
        <v>&lt;LIST PATCH HERE&gt;</v>
      </c>
      <c r="F81" s="490"/>
      <c r="G81" s="265" t="str">
        <f>IF('Fun Patches'!R13="A","A"," ")</f>
        <v xml:space="preserve"> </v>
      </c>
      <c r="I81" s="255"/>
      <c r="J81" s="359" t="str">
        <f>'Council Own'!C14</f>
        <v>&lt;List Requirement Here&gt;</v>
      </c>
      <c r="K81" s="265" t="str">
        <f>IF('Council Own'!R14="A","A"," ")</f>
        <v xml:space="preserve"> </v>
      </c>
      <c r="M81" s="255"/>
      <c r="N81" s="359" t="str">
        <f>'Council Own'!C62</f>
        <v>&lt;List Requirement Here&gt;</v>
      </c>
      <c r="O81" s="265" t="str">
        <f>IF('Council Own'!R62="A","A"," ")</f>
        <v xml:space="preserve"> </v>
      </c>
      <c r="Q81" s="255"/>
      <c r="R81" s="359" t="str">
        <f>'Council Own'!C110</f>
        <v>&lt;List Requirement Here&gt;</v>
      </c>
      <c r="S81" s="265" t="str">
        <f>IF('Council Own'!R110="A","A"," ")</f>
        <v xml:space="preserve"> </v>
      </c>
    </row>
    <row r="82" spans="1:22" x14ac:dyDescent="0.2">
      <c r="E82" s="489" t="str">
        <f>'Fun Patches'!C14</f>
        <v>&lt;LIST PATCH HERE&gt;</v>
      </c>
      <c r="F82" s="490"/>
      <c r="G82" s="265" t="str">
        <f>IF('Fun Patches'!R14="A","A"," ")</f>
        <v xml:space="preserve"> </v>
      </c>
      <c r="I82" s="255">
        <v>3</v>
      </c>
      <c r="J82" s="359" t="str">
        <f>'Council Own'!C15</f>
        <v>&lt;List Requirement Here&gt;</v>
      </c>
      <c r="K82" s="265" t="str">
        <f>IF('Council Own'!R15="A","A"," ")</f>
        <v xml:space="preserve"> </v>
      </c>
      <c r="M82" s="255">
        <v>3</v>
      </c>
      <c r="N82" s="359" t="str">
        <f>'Council Own'!C63</f>
        <v>&lt;List Requirement Here&gt;</v>
      </c>
      <c r="O82" s="265" t="str">
        <f>IF('Council Own'!R63="A","A"," ")</f>
        <v xml:space="preserve"> </v>
      </c>
      <c r="Q82" s="255">
        <v>3</v>
      </c>
      <c r="R82" s="359" t="str">
        <f>'Council Own'!C111</f>
        <v>&lt;List Requirement Here&gt;</v>
      </c>
      <c r="S82" s="265" t="str">
        <f>IF('Council Own'!R111="A","A"," ")</f>
        <v xml:space="preserve"> </v>
      </c>
    </row>
    <row r="83" spans="1:22" x14ac:dyDescent="0.2">
      <c r="E83" s="489" t="str">
        <f>'Fun Patches'!C15</f>
        <v>&lt;LIST PATCH HERE&gt;</v>
      </c>
      <c r="F83" s="490"/>
      <c r="G83" s="265" t="str">
        <f>IF('Fun Patches'!R15="A","A"," ")</f>
        <v xml:space="preserve"> </v>
      </c>
      <c r="I83" s="255"/>
      <c r="J83" s="359" t="str">
        <f>'Council Own'!C16</f>
        <v>&lt;List Requirement Here&gt;</v>
      </c>
      <c r="K83" s="265" t="str">
        <f>IF('Council Own'!R16="A","A"," ")</f>
        <v xml:space="preserve"> </v>
      </c>
      <c r="M83" s="255"/>
      <c r="N83" s="359" t="str">
        <f>'Council Own'!C64</f>
        <v>&lt;List Requirement Here&gt;</v>
      </c>
      <c r="O83" s="265" t="str">
        <f>IF('Council Own'!R64="A","A"," ")</f>
        <v xml:space="preserve"> </v>
      </c>
      <c r="Q83" s="255"/>
      <c r="R83" s="359" t="str">
        <f>'Council Own'!C112</f>
        <v>&lt;List Requirement Here&gt;</v>
      </c>
      <c r="S83" s="265" t="str">
        <f>IF('Council Own'!R112="A","A"," ")</f>
        <v xml:space="preserve"> </v>
      </c>
    </row>
    <row r="84" spans="1:22" x14ac:dyDescent="0.2">
      <c r="E84" s="489" t="str">
        <f>'Fun Patches'!C16</f>
        <v>&lt;LIST PATCH HERE&gt;</v>
      </c>
      <c r="F84" s="490"/>
      <c r="G84" s="265" t="str">
        <f>IF('Fun Patches'!R16="A","A"," ")</f>
        <v xml:space="preserve"> </v>
      </c>
      <c r="I84" s="255"/>
      <c r="J84" s="359" t="str">
        <f>'Council Own'!C17</f>
        <v>&lt;List Requirement Here&gt;</v>
      </c>
      <c r="K84" s="265" t="str">
        <f>IF('Council Own'!R17="A","A"," ")</f>
        <v xml:space="preserve"> </v>
      </c>
      <c r="M84" s="255"/>
      <c r="N84" s="359" t="str">
        <f>'Council Own'!C65</f>
        <v>&lt;List Requirement Here&gt;</v>
      </c>
      <c r="O84" s="265" t="str">
        <f>IF('Council Own'!R65="A","A"," ")</f>
        <v xml:space="preserve"> </v>
      </c>
      <c r="Q84" s="255"/>
      <c r="R84" s="359" t="str">
        <f>'Council Own'!C113</f>
        <v>&lt;List Requirement Here&gt;</v>
      </c>
      <c r="S84" s="265" t="str">
        <f>IF('Council Own'!R113="A","A"," ")</f>
        <v xml:space="preserve"> </v>
      </c>
    </row>
    <row r="85" spans="1:22" x14ac:dyDescent="0.2">
      <c r="E85" s="489" t="str">
        <f>'Fun Patches'!C17</f>
        <v>&lt;LIST PATCH HERE&gt;</v>
      </c>
      <c r="F85" s="490"/>
      <c r="G85" s="258" t="str">
        <f>IF('Fun Patches'!R17="A","A"," ")</f>
        <v xml:space="preserve"> </v>
      </c>
      <c r="I85" s="255"/>
      <c r="J85" s="359" t="str">
        <f>'Council Own'!C18</f>
        <v>&lt;List Requirement Here&gt;</v>
      </c>
      <c r="K85" s="265" t="str">
        <f>IF('Council Own'!R18="A","A"," ")</f>
        <v xml:space="preserve"> </v>
      </c>
      <c r="M85" s="255"/>
      <c r="N85" s="359" t="str">
        <f>'Council Own'!C66</f>
        <v>&lt;List Requirement Here&gt;</v>
      </c>
      <c r="O85" s="265" t="str">
        <f>IF('Council Own'!R66="A","A"," ")</f>
        <v xml:space="preserve"> </v>
      </c>
      <c r="Q85" s="255"/>
      <c r="R85" s="359" t="str">
        <f>'Council Own'!C114</f>
        <v>&lt;List Requirement Here&gt;</v>
      </c>
      <c r="S85" s="265" t="str">
        <f>IF('Council Own'!R114="A","A"," ")</f>
        <v xml:space="preserve"> </v>
      </c>
    </row>
    <row r="86" spans="1:22" x14ac:dyDescent="0.2">
      <c r="A86" s="250"/>
      <c r="B86" s="251"/>
      <c r="C86" s="252"/>
      <c r="E86" s="489" t="str">
        <f>'Fun Patches'!C18</f>
        <v>&lt;LIST PATCH HERE&gt;</v>
      </c>
      <c r="F86" s="490"/>
      <c r="G86" s="265" t="str">
        <f>IF('Fun Patches'!R18="A","A"," ")</f>
        <v xml:space="preserve"> </v>
      </c>
      <c r="I86" s="255">
        <v>4</v>
      </c>
      <c r="J86" s="359" t="str">
        <f>'Council Own'!C19</f>
        <v>&lt;List Requirement Here&gt;</v>
      </c>
      <c r="K86" s="265" t="str">
        <f>IF('Council Own'!R19="A","A"," ")</f>
        <v xml:space="preserve"> </v>
      </c>
      <c r="M86" s="255">
        <v>4</v>
      </c>
      <c r="N86" s="359" t="str">
        <f>'Council Own'!C67</f>
        <v>&lt;List Requirement Here&gt;</v>
      </c>
      <c r="O86" s="265" t="str">
        <f>IF('Council Own'!R67="A","A"," ")</f>
        <v xml:space="preserve"> </v>
      </c>
      <c r="Q86" s="255">
        <v>4</v>
      </c>
      <c r="R86" s="359" t="str">
        <f>'Council Own'!C115</f>
        <v>&lt;List Requirement Here&gt;</v>
      </c>
      <c r="S86" s="265" t="str">
        <f>IF('Council Own'!R115="A","A"," ")</f>
        <v xml:space="preserve"> </v>
      </c>
    </row>
    <row r="87" spans="1:22" x14ac:dyDescent="0.2">
      <c r="E87" s="489" t="str">
        <f>'Fun Patches'!C19</f>
        <v>&lt;LIST PATCH HERE&gt;</v>
      </c>
      <c r="F87" s="490"/>
      <c r="G87" s="265" t="str">
        <f>IF('Fun Patches'!R19="A","A"," ")</f>
        <v xml:space="preserve"> </v>
      </c>
      <c r="I87" s="255"/>
      <c r="J87" s="359" t="str">
        <f>'Council Own'!C20</f>
        <v>&lt;List Requirement Here&gt;</v>
      </c>
      <c r="K87" s="265" t="str">
        <f>IF('Council Own'!R20="A","A"," ")</f>
        <v xml:space="preserve"> </v>
      </c>
      <c r="M87" s="255"/>
      <c r="N87" s="359" t="str">
        <f>'Council Own'!C68</f>
        <v>&lt;List Requirement Here&gt;</v>
      </c>
      <c r="O87" s="265" t="str">
        <f>IF('Council Own'!R68="A","A"," ")</f>
        <v xml:space="preserve"> </v>
      </c>
      <c r="Q87" s="255"/>
      <c r="R87" s="359" t="str">
        <f>'Council Own'!C116</f>
        <v>&lt;List Requirement Here&gt;</v>
      </c>
      <c r="S87" s="265" t="str">
        <f>IF('Council Own'!R116="A","A"," ")</f>
        <v xml:space="preserve"> </v>
      </c>
    </row>
    <row r="88" spans="1:22" x14ac:dyDescent="0.2">
      <c r="E88" s="489" t="str">
        <f>'Fun Patches'!C20</f>
        <v>&lt;LIST PATCH HERE&gt;</v>
      </c>
      <c r="F88" s="490"/>
      <c r="G88" s="265" t="str">
        <f>IF('Fun Patches'!R20="A","A"," ")</f>
        <v xml:space="preserve"> </v>
      </c>
      <c r="I88" s="255"/>
      <c r="J88" s="359" t="str">
        <f>'Council Own'!C21</f>
        <v>&lt;List Requirement Here&gt;</v>
      </c>
      <c r="K88" s="265" t="str">
        <f>IF('Council Own'!R21="A","A"," ")</f>
        <v xml:space="preserve"> </v>
      </c>
      <c r="M88" s="255"/>
      <c r="N88" s="359" t="str">
        <f>'Council Own'!C69</f>
        <v>&lt;List Requirement Here&gt;</v>
      </c>
      <c r="O88" s="265" t="str">
        <f>IF('Council Own'!R69="A","A"," ")</f>
        <v xml:space="preserve"> </v>
      </c>
      <c r="Q88" s="255"/>
      <c r="R88" s="359" t="str">
        <f>'Council Own'!C117</f>
        <v>&lt;List Requirement Here&gt;</v>
      </c>
      <c r="S88" s="265" t="str">
        <f>IF('Council Own'!R117="A","A"," ")</f>
        <v xml:space="preserve"> </v>
      </c>
    </row>
    <row r="89" spans="1:22" x14ac:dyDescent="0.2">
      <c r="E89" s="489" t="str">
        <f>'Fun Patches'!C21</f>
        <v>&lt;LIST PATCH HERE&gt;</v>
      </c>
      <c r="F89" s="490"/>
      <c r="G89" s="265" t="str">
        <f>IF('Fun Patches'!R21="A","A"," ")</f>
        <v xml:space="preserve"> </v>
      </c>
      <c r="I89" s="255"/>
      <c r="J89" s="359" t="str">
        <f>'Council Own'!C22</f>
        <v>&lt;List Requirement Here&gt;</v>
      </c>
      <c r="K89" s="265" t="str">
        <f>IF('Council Own'!R22="A","A"," ")</f>
        <v xml:space="preserve"> </v>
      </c>
      <c r="M89" s="255"/>
      <c r="N89" s="359" t="str">
        <f>'Council Own'!C70</f>
        <v>&lt;List Requirement Here&gt;</v>
      </c>
      <c r="O89" s="265" t="str">
        <f>IF('Council Own'!R70="A","A"," ")</f>
        <v xml:space="preserve"> </v>
      </c>
      <c r="Q89" s="255"/>
      <c r="R89" s="359" t="str">
        <f>'Council Own'!C118</f>
        <v>&lt;List Requirement Here&gt;</v>
      </c>
      <c r="S89" s="265" t="str">
        <f>IF('Council Own'!R118="A","A"," ")</f>
        <v xml:space="preserve"> </v>
      </c>
    </row>
    <row r="90" spans="1:22" x14ac:dyDescent="0.2">
      <c r="E90" s="489" t="str">
        <f>'Fun Patches'!C22</f>
        <v>&lt;LIST PATCH HERE&gt;</v>
      </c>
      <c r="F90" s="490"/>
      <c r="G90" s="265" t="str">
        <f>IF('Fun Patches'!R22="A","A"," ")</f>
        <v xml:space="preserve"> </v>
      </c>
      <c r="I90" s="255">
        <v>5</v>
      </c>
      <c r="J90" s="359" t="str">
        <f>'Council Own'!C23</f>
        <v>&lt;List Requirement Here&gt;</v>
      </c>
      <c r="K90" s="265" t="str">
        <f>IF('Council Own'!R23="A","A"," ")</f>
        <v xml:space="preserve"> </v>
      </c>
      <c r="M90" s="255">
        <v>5</v>
      </c>
      <c r="N90" s="359" t="str">
        <f>'Council Own'!C71</f>
        <v>&lt;List Requirement Here&gt;</v>
      </c>
      <c r="O90" s="265" t="str">
        <f>IF('Council Own'!R71="A","A"," ")</f>
        <v xml:space="preserve"> </v>
      </c>
      <c r="Q90" s="255">
        <v>5</v>
      </c>
      <c r="R90" s="359" t="str">
        <f>'Council Own'!C119</f>
        <v>&lt;List Requirement Here&gt;</v>
      </c>
      <c r="S90" s="265" t="str">
        <f>IF('Council Own'!R119="A","A"," ")</f>
        <v xml:space="preserve"> </v>
      </c>
    </row>
    <row r="91" spans="1:22" x14ac:dyDescent="0.2">
      <c r="E91" s="489" t="str">
        <f>'Fun Patches'!C23</f>
        <v>&lt;LIST PATCH HERE&gt;</v>
      </c>
      <c r="F91" s="490"/>
      <c r="G91" s="265" t="str">
        <f>IF('Fun Patches'!R23="A","A"," ")</f>
        <v xml:space="preserve"> </v>
      </c>
      <c r="I91" s="255"/>
      <c r="J91" s="359" t="str">
        <f>'Council Own'!C24</f>
        <v>&lt;List Requirement Here&gt;</v>
      </c>
      <c r="K91" s="265" t="str">
        <f>IF('Council Own'!R24="A","A"," ")</f>
        <v xml:space="preserve"> </v>
      </c>
      <c r="M91" s="255"/>
      <c r="N91" s="359" t="str">
        <f>'Council Own'!C72</f>
        <v>&lt;List Requirement Here&gt;</v>
      </c>
      <c r="O91" s="265" t="str">
        <f>IF('Council Own'!R72="A","A"," ")</f>
        <v xml:space="preserve"> </v>
      </c>
      <c r="Q91" s="255"/>
      <c r="R91" s="359" t="str">
        <f>'Council Own'!C120</f>
        <v>&lt;List Requirement Here&gt;</v>
      </c>
      <c r="S91" s="265" t="str">
        <f>IF('Council Own'!R120="A","A"," ")</f>
        <v xml:space="preserve"> </v>
      </c>
    </row>
    <row r="92" spans="1:22" x14ac:dyDescent="0.2">
      <c r="E92" s="489" t="str">
        <f>'Fun Patches'!C24</f>
        <v>&lt;LIST PATCH HERE&gt;</v>
      </c>
      <c r="F92" s="490"/>
      <c r="G92" s="265" t="str">
        <f>IF('Fun Patches'!R24="A","A"," ")</f>
        <v xml:space="preserve"> </v>
      </c>
      <c r="I92" s="255"/>
      <c r="J92" s="359" t="str">
        <f>'Council Own'!C25</f>
        <v>&lt;List Requirement Here&gt;</v>
      </c>
      <c r="K92" s="265" t="str">
        <f>IF('Council Own'!R25="A","A"," ")</f>
        <v xml:space="preserve"> </v>
      </c>
      <c r="M92" s="255"/>
      <c r="N92" s="359" t="str">
        <f>'Council Own'!C73</f>
        <v>&lt;List Requirement Here&gt;</v>
      </c>
      <c r="O92" s="265" t="str">
        <f>IF('Council Own'!R73="A","A"," ")</f>
        <v xml:space="preserve"> </v>
      </c>
      <c r="Q92" s="255"/>
      <c r="R92" s="359" t="str">
        <f>'Council Own'!C121</f>
        <v>&lt;List Requirement Here&gt;</v>
      </c>
      <c r="S92" s="265" t="str">
        <f>IF('Council Own'!R121="A","A"," ")</f>
        <v xml:space="preserve"> </v>
      </c>
    </row>
    <row r="93" spans="1:22" x14ac:dyDescent="0.2">
      <c r="E93" s="489" t="str">
        <f>'Fun Patches'!C25</f>
        <v>&lt;LIST PATCH HERE&gt;</v>
      </c>
      <c r="F93" s="490"/>
      <c r="G93" s="265" t="str">
        <f>IF('Fun Patches'!R25="A","A"," ")</f>
        <v xml:space="preserve"> </v>
      </c>
      <c r="I93" s="255"/>
      <c r="J93" s="359" t="str">
        <f>'Council Own'!C26</f>
        <v>&lt;List Requirement Here&gt;</v>
      </c>
      <c r="K93" s="265" t="str">
        <f>IF('Council Own'!R26="A","A"," ")</f>
        <v xml:space="preserve"> </v>
      </c>
      <c r="M93" s="255"/>
      <c r="N93" s="359" t="str">
        <f>'Council Own'!C74</f>
        <v>&lt;List Requirement Here&gt;</v>
      </c>
      <c r="O93" s="265" t="str">
        <f>IF('Council Own'!R68="A","A"," ")</f>
        <v xml:space="preserve"> </v>
      </c>
      <c r="Q93" s="255"/>
      <c r="R93" s="359" t="str">
        <f>'Council Own'!C122</f>
        <v>&lt;List Requirement Here&gt;</v>
      </c>
      <c r="S93" s="265" t="str">
        <f>IF('Council Own'!R122="A","A"," ")</f>
        <v xml:space="preserve"> </v>
      </c>
    </row>
    <row r="94" spans="1:22" x14ac:dyDescent="0.2">
      <c r="E94" s="489" t="str">
        <f>'Fun Patches'!C26</f>
        <v>&lt;LIST PATCH HERE&gt;</v>
      </c>
      <c r="F94" s="490"/>
      <c r="G94" s="265" t="str">
        <f>IF('Fun Patches'!R26="A","A"," ")</f>
        <v xml:space="preserve"> </v>
      </c>
      <c r="I94" s="266" t="str">
        <f>'Council Own'!B30</f>
        <v>&lt;&lt;List Badge Here&gt;&gt;</v>
      </c>
      <c r="J94" s="266"/>
      <c r="K94" s="266"/>
      <c r="M94" s="266" t="str">
        <f>'Council Own'!B78</f>
        <v>&lt;&lt;List Badge Here&gt;&gt;</v>
      </c>
      <c r="N94" s="266"/>
      <c r="O94" s="266"/>
      <c r="Q94" s="266" t="str">
        <f>'Council Own'!B126</f>
        <v>&lt;&lt;List Badge Here&gt;&gt;</v>
      </c>
      <c r="R94" s="266"/>
      <c r="S94" s="266"/>
    </row>
    <row r="95" spans="1:22" x14ac:dyDescent="0.2">
      <c r="E95" s="489" t="str">
        <f>'Fun Patches'!C27</f>
        <v>&lt;LIST PATCH HERE&gt;</v>
      </c>
      <c r="F95" s="490"/>
      <c r="G95" s="265" t="str">
        <f>IF('Fun Patches'!R27="A","A"," ")</f>
        <v xml:space="preserve"> </v>
      </c>
      <c r="I95" s="255">
        <v>1</v>
      </c>
      <c r="J95" s="359" t="str">
        <f>'Council Own'!C31</f>
        <v>&lt;List Requirement Here&gt;</v>
      </c>
      <c r="K95" s="265" t="str">
        <f>IF('Council Own'!R31="A","A"," ")</f>
        <v xml:space="preserve"> </v>
      </c>
      <c r="M95" s="255">
        <v>1</v>
      </c>
      <c r="N95" s="359" t="str">
        <f>'Council Own'!C79</f>
        <v>&lt;List Requirement Here&gt;</v>
      </c>
      <c r="O95" s="265" t="str">
        <f>IF('Council Own'!R79="A","A"," ")</f>
        <v xml:space="preserve"> </v>
      </c>
      <c r="Q95" s="255">
        <v>1</v>
      </c>
      <c r="R95" s="359" t="str">
        <f>'Council Own'!C127</f>
        <v>&lt;List Requirement Here&gt;</v>
      </c>
      <c r="S95" s="265" t="str">
        <f>IF('Council Own'!R127="A","A"," ")</f>
        <v xml:space="preserve"> </v>
      </c>
    </row>
    <row r="96" spans="1:22" x14ac:dyDescent="0.2">
      <c r="E96" s="489" t="str">
        <f>'Fun Patches'!C28</f>
        <v>&lt;LIST PATCH HERE&gt;</v>
      </c>
      <c r="F96" s="490"/>
      <c r="G96" s="265" t="str">
        <f>IF('Fun Patches'!R28="A","A"," ")</f>
        <v xml:space="preserve"> </v>
      </c>
      <c r="I96" s="255"/>
      <c r="J96" s="359" t="str">
        <f>'Council Own'!C32</f>
        <v>&lt;List Requirement Here&gt;</v>
      </c>
      <c r="K96" s="265" t="str">
        <f>IF('Council Own'!R32="A","A"," ")</f>
        <v xml:space="preserve"> </v>
      </c>
      <c r="M96" s="255"/>
      <c r="N96" s="359" t="str">
        <f>'Council Own'!C80</f>
        <v>&lt;List Requirement Here&gt;</v>
      </c>
      <c r="O96" s="265" t="str">
        <f>IF('Council Own'!R80="A","A"," ")</f>
        <v xml:space="preserve"> </v>
      </c>
      <c r="Q96" s="255"/>
      <c r="R96" s="359" t="str">
        <f>'Council Own'!C128</f>
        <v>&lt;List Requirement Here&gt;</v>
      </c>
      <c r="S96" s="265" t="str">
        <f>IF('Council Own'!R128="A","A"," ")</f>
        <v xml:space="preserve"> </v>
      </c>
      <c r="U96" s="253"/>
      <c r="V96" s="253"/>
    </row>
    <row r="97" spans="1:23" x14ac:dyDescent="0.2">
      <c r="E97" s="489" t="str">
        <f>'Fun Patches'!C29</f>
        <v>&lt;LIST PATCH HERE&gt;</v>
      </c>
      <c r="F97" s="490"/>
      <c r="G97" s="265" t="str">
        <f>IF('Fun Patches'!R29="A","A"," ")</f>
        <v xml:space="preserve"> </v>
      </c>
      <c r="I97" s="255"/>
      <c r="J97" s="359" t="str">
        <f>'Council Own'!C33</f>
        <v>&lt;List Requirement Here&gt;</v>
      </c>
      <c r="K97" s="265" t="str">
        <f>IF('Council Own'!R33="A","A"," ")</f>
        <v xml:space="preserve"> </v>
      </c>
      <c r="M97" s="255"/>
      <c r="N97" s="359" t="str">
        <f>'Council Own'!C81</f>
        <v>&lt;List Requirement Here&gt;</v>
      </c>
      <c r="O97" s="265" t="str">
        <f>IF('Council Own'!R81="A","A"," ")</f>
        <v xml:space="preserve"> </v>
      </c>
      <c r="Q97" s="255"/>
      <c r="R97" s="359" t="str">
        <f>'Council Own'!C129</f>
        <v>&lt;List Requirement Here&gt;</v>
      </c>
      <c r="S97" s="265" t="str">
        <f>IF('Council Own'!R129="A","A"," ")</f>
        <v xml:space="preserve"> </v>
      </c>
      <c r="U97" s="253"/>
      <c r="V97" s="253"/>
    </row>
    <row r="98" spans="1:23" x14ac:dyDescent="0.2">
      <c r="A98" s="502" t="s">
        <v>78</v>
      </c>
      <c r="B98" s="502"/>
      <c r="C98" s="502"/>
      <c r="E98" s="489" t="str">
        <f>'Fun Patches'!C30</f>
        <v>&lt;LIST PATCH HERE&gt;</v>
      </c>
      <c r="F98" s="490"/>
      <c r="G98" s="265" t="str">
        <f>IF('Fun Patches'!R30="A","A"," ")</f>
        <v xml:space="preserve"> </v>
      </c>
      <c r="I98" s="255"/>
      <c r="J98" s="359" t="str">
        <f>'Council Own'!C34</f>
        <v>&lt;List Requirement Here&gt;</v>
      </c>
      <c r="K98" s="265" t="str">
        <f>IF('Council Own'!R34="A","A"," ")</f>
        <v xml:space="preserve"> </v>
      </c>
      <c r="M98" s="255"/>
      <c r="N98" s="359" t="str">
        <f>'Council Own'!C82</f>
        <v>&lt;List Requirement Here&gt;</v>
      </c>
      <c r="O98" s="265" t="str">
        <f>IF('Council Own'!R82="A","A"," ")</f>
        <v xml:space="preserve"> </v>
      </c>
      <c r="Q98" s="255"/>
      <c r="R98" s="359" t="str">
        <f>'Council Own'!C130</f>
        <v>&lt;List Requirement Here&gt;</v>
      </c>
      <c r="S98" s="265" t="str">
        <f>IF('Council Own'!R130="A","A"," ")</f>
        <v xml:space="preserve"> </v>
      </c>
      <c r="U98" s="253"/>
      <c r="V98" s="253"/>
    </row>
    <row r="99" spans="1:23" ht="14.25" customHeight="1" x14ac:dyDescent="0.2">
      <c r="A99" s="499" t="s">
        <v>75</v>
      </c>
      <c r="B99" s="500"/>
      <c r="C99" s="501"/>
      <c r="E99" s="489" t="str">
        <f>'Fun Patches'!C31</f>
        <v>&lt;LIST PATCH HERE&gt;</v>
      </c>
      <c r="F99" s="490"/>
      <c r="G99" s="265" t="str">
        <f>IF('Fun Patches'!R31="A","A"," ")</f>
        <v xml:space="preserve"> </v>
      </c>
      <c r="I99" s="255">
        <v>2</v>
      </c>
      <c r="J99" s="359" t="str">
        <f>'Council Own'!C35</f>
        <v>&lt;List Requirement Here&gt;</v>
      </c>
      <c r="K99" s="265" t="str">
        <f>IF('Council Own'!R35="A","A"," ")</f>
        <v xml:space="preserve"> </v>
      </c>
      <c r="M99" s="255">
        <v>2</v>
      </c>
      <c r="N99" s="359" t="str">
        <f>'Council Own'!C83</f>
        <v>&lt;List Requirement Here&gt;</v>
      </c>
      <c r="O99" s="265" t="str">
        <f>IF('Council Own'!R83="A","A"," ")</f>
        <v xml:space="preserve"> </v>
      </c>
      <c r="Q99" s="255">
        <v>2</v>
      </c>
      <c r="R99" s="359" t="str">
        <f>'Council Own'!C131</f>
        <v>&lt;List Requirement Here&gt;</v>
      </c>
      <c r="S99" s="265" t="str">
        <f>IF('Council Own'!R131="A","A"," ")</f>
        <v xml:space="preserve"> </v>
      </c>
      <c r="U99" s="253"/>
      <c r="V99" s="253"/>
    </row>
    <row r="100" spans="1:23" x14ac:dyDescent="0.2">
      <c r="A100" s="499" t="s">
        <v>76</v>
      </c>
      <c r="B100" s="500"/>
      <c r="C100" s="501"/>
      <c r="E100" s="489" t="str">
        <f>'Fun Patches'!C32</f>
        <v>&lt;LIST PATCH HERE&gt;</v>
      </c>
      <c r="F100" s="490"/>
      <c r="G100" s="265" t="str">
        <f>IF('Fun Patches'!R32="A","A"," ")</f>
        <v xml:space="preserve"> </v>
      </c>
      <c r="I100" s="255"/>
      <c r="J100" s="359" t="str">
        <f>'Council Own'!C36</f>
        <v>&lt;List Requirement Here&gt;</v>
      </c>
      <c r="K100" s="265" t="str">
        <f>IF('Council Own'!R36="A","A"," ")</f>
        <v xml:space="preserve"> </v>
      </c>
      <c r="M100" s="255"/>
      <c r="N100" s="359" t="str">
        <f>'Council Own'!C84</f>
        <v>&lt;List Requirement Here&gt;</v>
      </c>
      <c r="O100" s="265" t="str">
        <f>IF('Council Own'!R84="A","A"," ")</f>
        <v xml:space="preserve"> </v>
      </c>
      <c r="Q100" s="255"/>
      <c r="R100" s="359" t="str">
        <f>'Council Own'!C132</f>
        <v>&lt;List Requirement Here&gt;</v>
      </c>
      <c r="S100" s="265" t="str">
        <f>IF('Council Own'!R132="A","A"," ")</f>
        <v xml:space="preserve"> </v>
      </c>
      <c r="U100" s="352"/>
      <c r="V100" s="353"/>
      <c r="W100" s="356"/>
    </row>
    <row r="101" spans="1:23" x14ac:dyDescent="0.2">
      <c r="A101" s="486" t="s">
        <v>77</v>
      </c>
      <c r="B101" s="487"/>
      <c r="C101" s="488"/>
      <c r="E101" s="489" t="str">
        <f>'Fun Patches'!C33</f>
        <v>&lt;LIST PATCH HERE&gt;</v>
      </c>
      <c r="F101" s="490"/>
      <c r="G101" s="265" t="str">
        <f>IF('Fun Patches'!R33="A","A"," ")</f>
        <v xml:space="preserve"> </v>
      </c>
      <c r="I101" s="255"/>
      <c r="J101" s="359" t="str">
        <f>'Council Own'!C37</f>
        <v>&lt;List Requirement Here&gt;</v>
      </c>
      <c r="K101" s="265" t="str">
        <f>IF('Council Own'!R37="A","A"," ")</f>
        <v xml:space="preserve"> </v>
      </c>
      <c r="M101" s="255"/>
      <c r="N101" s="359" t="str">
        <f>'Council Own'!C85</f>
        <v>&lt;List Requirement Here&gt;</v>
      </c>
      <c r="O101" s="265" t="str">
        <f>IF('Council Own'!R85="A","A"," ")</f>
        <v xml:space="preserve"> </v>
      </c>
      <c r="Q101" s="255"/>
      <c r="R101" s="359" t="str">
        <f>'Council Own'!C133</f>
        <v>&lt;List Requirement Here&gt;</v>
      </c>
      <c r="S101" s="265" t="str">
        <f>IF('Council Own'!R133="A","A"," ")</f>
        <v xml:space="preserve"> </v>
      </c>
      <c r="U101" s="253"/>
      <c r="V101" s="253"/>
    </row>
    <row r="102" spans="1:23" x14ac:dyDescent="0.2">
      <c r="E102" s="489" t="str">
        <f>'Fun Patches'!C34</f>
        <v>&lt;LIST PATCH HERE&gt;</v>
      </c>
      <c r="F102" s="490"/>
      <c r="G102" s="265" t="str">
        <f>IF('Fun Patches'!R34="A","A"," ")</f>
        <v xml:space="preserve"> </v>
      </c>
      <c r="I102" s="255"/>
      <c r="J102" s="359" t="str">
        <f>'Council Own'!C38</f>
        <v>&lt;List Requirement Here&gt;</v>
      </c>
      <c r="K102" s="265" t="str">
        <f>IF('Council Own'!R38="A","A"," ")</f>
        <v xml:space="preserve"> </v>
      </c>
      <c r="M102" s="255"/>
      <c r="N102" s="359" t="str">
        <f>'Council Own'!C86</f>
        <v>&lt;List Requirement Here&gt;</v>
      </c>
      <c r="O102" s="265" t="str">
        <f>IF('Council Own'!R86="A","A"," ")</f>
        <v xml:space="preserve"> </v>
      </c>
      <c r="Q102" s="255"/>
      <c r="R102" s="359" t="str">
        <f>'Council Own'!C134</f>
        <v>&lt;List Requirement Here&gt;</v>
      </c>
      <c r="S102" s="265" t="str">
        <f>IF('Council Own'!R134="A","A"," ")</f>
        <v xml:space="preserve"> </v>
      </c>
      <c r="U102" s="253"/>
      <c r="V102" s="253"/>
    </row>
    <row r="103" spans="1:23" x14ac:dyDescent="0.2">
      <c r="E103" s="489" t="str">
        <f>'Fun Patches'!C35</f>
        <v>&lt;LIST PATCH HERE&gt;</v>
      </c>
      <c r="F103" s="490"/>
      <c r="G103" s="265" t="str">
        <f>IF('Fun Patches'!R35="A","A"," ")</f>
        <v xml:space="preserve"> </v>
      </c>
      <c r="I103" s="255">
        <v>3</v>
      </c>
      <c r="J103" s="359" t="str">
        <f>'Council Own'!C39</f>
        <v>&lt;List Requirement Here&gt;</v>
      </c>
      <c r="K103" s="265" t="str">
        <f>IF('Council Own'!R39="A","A"," ")</f>
        <v xml:space="preserve"> </v>
      </c>
      <c r="M103" s="255">
        <v>3</v>
      </c>
      <c r="N103" s="359" t="str">
        <f>'Council Own'!C87</f>
        <v>&lt;List Requirement Here&gt;</v>
      </c>
      <c r="O103" s="265" t="str">
        <f>IF('Council Own'!R87="A","A"," ")</f>
        <v xml:space="preserve"> </v>
      </c>
      <c r="Q103" s="255">
        <v>3</v>
      </c>
      <c r="R103" s="359" t="str">
        <f>'Council Own'!C135</f>
        <v>&lt;List Requirement Here&gt;</v>
      </c>
      <c r="S103" s="265" t="str">
        <f>IF('Council Own'!R135="A","A"," ")</f>
        <v xml:space="preserve"> </v>
      </c>
      <c r="U103" s="253"/>
      <c r="V103" s="253"/>
    </row>
    <row r="104" spans="1:23" x14ac:dyDescent="0.2">
      <c r="E104" s="489" t="str">
        <f>'Fun Patches'!C36</f>
        <v>&lt;LIST PATCH HERE&gt;</v>
      </c>
      <c r="F104" s="490"/>
      <c r="G104" s="265" t="str">
        <f>IF('Fun Patches'!R36="A","A"," ")</f>
        <v xml:space="preserve"> </v>
      </c>
      <c r="I104" s="255"/>
      <c r="J104" s="359" t="str">
        <f>'Council Own'!C40</f>
        <v>&lt;List Requirement Here&gt;</v>
      </c>
      <c r="K104" s="265" t="str">
        <f>IF('Council Own'!R40="A","A"," ")</f>
        <v xml:space="preserve"> </v>
      </c>
      <c r="M104" s="255"/>
      <c r="N104" s="359" t="str">
        <f>'Council Own'!C88</f>
        <v>&lt;List Requirement Here&gt;</v>
      </c>
      <c r="O104" s="265" t="str">
        <f>IF('Council Own'!R88="A","A"," ")</f>
        <v xml:space="preserve"> </v>
      </c>
      <c r="Q104" s="255"/>
      <c r="R104" s="359" t="str">
        <f>'Council Own'!C136</f>
        <v>&lt;List Requirement Here&gt;</v>
      </c>
      <c r="S104" s="265" t="str">
        <f>IF('Council Own'!R136="A","A"," ")</f>
        <v xml:space="preserve"> </v>
      </c>
      <c r="U104" s="253"/>
      <c r="V104" s="253"/>
    </row>
    <row r="105" spans="1:23" x14ac:dyDescent="0.2">
      <c r="E105" s="489" t="str">
        <f>'Fun Patches'!C37</f>
        <v>&lt;LIST PATCH HERE&gt;</v>
      </c>
      <c r="F105" s="490"/>
      <c r="G105" s="265" t="str">
        <f>IF('Fun Patches'!R37="A","A"," ")</f>
        <v xml:space="preserve"> </v>
      </c>
      <c r="I105" s="255"/>
      <c r="J105" s="359" t="str">
        <f>'Council Own'!C41</f>
        <v>&lt;List Requirement Here&gt;</v>
      </c>
      <c r="K105" s="265" t="str">
        <f>IF('Council Own'!R41="A","A"," ")</f>
        <v xml:space="preserve"> </v>
      </c>
      <c r="M105" s="255"/>
      <c r="N105" s="359" t="str">
        <f>'Council Own'!C89</f>
        <v>&lt;List Requirement Here&gt;</v>
      </c>
      <c r="O105" s="265" t="str">
        <f>IF('Council Own'!R89="A","A"," ")</f>
        <v xml:space="preserve"> </v>
      </c>
      <c r="Q105" s="255"/>
      <c r="R105" s="359" t="str">
        <f>'Council Own'!C137</f>
        <v>&lt;List Requirement Here&gt;</v>
      </c>
      <c r="S105" s="265" t="str">
        <f>IF('Council Own'!R137="A","A"," ")</f>
        <v xml:space="preserve"> </v>
      </c>
      <c r="U105" s="253"/>
      <c r="V105" s="253"/>
    </row>
    <row r="106" spans="1:23" x14ac:dyDescent="0.2">
      <c r="E106" s="489" t="str">
        <f>'Fun Patches'!C38</f>
        <v>&lt;LIST PATCH HERE&gt;</v>
      </c>
      <c r="F106" s="490"/>
      <c r="G106" s="265" t="str">
        <f>IF('Fun Patches'!R38="A","A"," ")</f>
        <v xml:space="preserve"> </v>
      </c>
      <c r="I106" s="255"/>
      <c r="J106" s="359" t="str">
        <f>'Council Own'!C42</f>
        <v>&lt;List Requirement Here&gt;</v>
      </c>
      <c r="K106" s="265" t="str">
        <f>IF('Council Own'!R42="A","A"," ")</f>
        <v xml:space="preserve"> </v>
      </c>
      <c r="M106" s="255"/>
      <c r="N106" s="359" t="str">
        <f>'Council Own'!C90</f>
        <v>&lt;List Requirement Here&gt;</v>
      </c>
      <c r="O106" s="265" t="str">
        <f>IF('Council Own'!R90="A","A"," ")</f>
        <v xml:space="preserve"> </v>
      </c>
      <c r="Q106" s="255"/>
      <c r="R106" s="359" t="str">
        <f>'Council Own'!C138</f>
        <v>&lt;List Requirement Here&gt;</v>
      </c>
      <c r="S106" s="265" t="str">
        <f>IF('Council Own'!R138="A","A"," ")</f>
        <v xml:space="preserve"> </v>
      </c>
      <c r="U106" s="253"/>
      <c r="V106" s="253"/>
    </row>
    <row r="107" spans="1:23" x14ac:dyDescent="0.2">
      <c r="E107" s="292"/>
      <c r="F107" s="271"/>
      <c r="G107" s="356"/>
      <c r="I107" s="255">
        <v>4</v>
      </c>
      <c r="J107" s="359" t="str">
        <f>'Council Own'!C43</f>
        <v>&lt;List Requirement Here&gt;</v>
      </c>
      <c r="K107" s="265" t="str">
        <f>IF('Council Own'!R43="A","A"," ")</f>
        <v xml:space="preserve"> </v>
      </c>
      <c r="M107" s="255">
        <v>4</v>
      </c>
      <c r="N107" s="359" t="str">
        <f>'Council Own'!C91</f>
        <v>&lt;List Requirement Here&gt;</v>
      </c>
      <c r="O107" s="265" t="str">
        <f>IF('Council Own'!R91="A","A"," ")</f>
        <v xml:space="preserve"> </v>
      </c>
      <c r="Q107" s="255">
        <v>4</v>
      </c>
      <c r="R107" s="359" t="str">
        <f>'Council Own'!C139</f>
        <v>&lt;List Requirement Here&gt;</v>
      </c>
      <c r="S107" s="265" t="str">
        <f>IF('Council Own'!R139="A","A"," ")</f>
        <v xml:space="preserve"> </v>
      </c>
      <c r="U107" s="253"/>
      <c r="V107" s="253"/>
    </row>
    <row r="108" spans="1:23" x14ac:dyDescent="0.2">
      <c r="I108" s="255"/>
      <c r="J108" s="359" t="str">
        <f>'Council Own'!C44</f>
        <v>&lt;List Requirement Here&gt;</v>
      </c>
      <c r="K108" s="265" t="str">
        <f>IF('Council Own'!R44="A","A"," ")</f>
        <v xml:space="preserve"> </v>
      </c>
      <c r="M108" s="255"/>
      <c r="N108" s="359" t="str">
        <f>'Council Own'!C92</f>
        <v>&lt;List Requirement Here&gt;</v>
      </c>
      <c r="O108" s="265" t="str">
        <f>IF('Council Own'!R92="A","A"," ")</f>
        <v xml:space="preserve"> </v>
      </c>
      <c r="Q108" s="255"/>
      <c r="R108" s="359" t="str">
        <f>'Council Own'!C140</f>
        <v>&lt;List Requirement Here&gt;</v>
      </c>
      <c r="S108" s="265" t="str">
        <f>IF('Council Own'!R140="A","A"," ")</f>
        <v xml:space="preserve"> </v>
      </c>
      <c r="U108" s="253"/>
      <c r="V108" s="253"/>
    </row>
    <row r="109" spans="1:23" x14ac:dyDescent="0.2">
      <c r="I109" s="255"/>
      <c r="J109" s="359" t="str">
        <f>'Council Own'!C45</f>
        <v>&lt;List Requirement Here&gt;</v>
      </c>
      <c r="K109" s="265" t="str">
        <f>IF('Council Own'!R45="A","A"," ")</f>
        <v xml:space="preserve"> </v>
      </c>
      <c r="M109" s="255"/>
      <c r="N109" s="359" t="str">
        <f>'Council Own'!C93</f>
        <v>&lt;List Requirement Here&gt;</v>
      </c>
      <c r="O109" s="265" t="str">
        <f>IF('Council Own'!R93="A","A"," ")</f>
        <v xml:space="preserve"> </v>
      </c>
      <c r="Q109" s="255"/>
      <c r="R109" s="359" t="str">
        <f>'Council Own'!C141</f>
        <v>&lt;List Requirement Here&gt;</v>
      </c>
      <c r="S109" s="265" t="str">
        <f>IF('Council Own'!R141="A","A"," ")</f>
        <v xml:space="preserve"> </v>
      </c>
      <c r="U109" s="253"/>
      <c r="V109" s="253"/>
    </row>
    <row r="110" spans="1:23" x14ac:dyDescent="0.2">
      <c r="I110" s="255"/>
      <c r="J110" s="359" t="str">
        <f>'Council Own'!C46</f>
        <v>&lt;List Requirement Here&gt;</v>
      </c>
      <c r="K110" s="265" t="str">
        <f>IF('Council Own'!R46="A","A"," ")</f>
        <v xml:space="preserve"> </v>
      </c>
      <c r="M110" s="255"/>
      <c r="N110" s="359" t="str">
        <f>'Council Own'!C94</f>
        <v>&lt;List Requirement Here&gt;</v>
      </c>
      <c r="O110" s="265" t="str">
        <f>IF('Council Own'!R94="A","A"," ")</f>
        <v xml:space="preserve"> </v>
      </c>
      <c r="Q110" s="255"/>
      <c r="R110" s="359" t="str">
        <f>'Council Own'!C142</f>
        <v>&lt;List Requirement Here&gt;</v>
      </c>
      <c r="S110" s="265" t="str">
        <f>IF('Council Own'!R142="A","A"," ")</f>
        <v xml:space="preserve"> </v>
      </c>
      <c r="U110" s="253"/>
      <c r="V110" s="253"/>
    </row>
    <row r="111" spans="1:23" x14ac:dyDescent="0.2">
      <c r="I111" s="255">
        <v>5</v>
      </c>
      <c r="J111" s="359" t="str">
        <f>'Council Own'!C47</f>
        <v>&lt;List Requirement Here&gt;</v>
      </c>
      <c r="K111" s="265" t="str">
        <f>IF('Council Own'!R47="A","A"," ")</f>
        <v xml:space="preserve"> </v>
      </c>
      <c r="M111" s="255">
        <v>5</v>
      </c>
      <c r="N111" s="359" t="str">
        <f>'Council Own'!C95</f>
        <v>&lt;List Requirement Here&gt;</v>
      </c>
      <c r="O111" s="265" t="str">
        <f>IF('Council Own'!R95="A","A"," ")</f>
        <v xml:space="preserve"> </v>
      </c>
      <c r="Q111" s="255">
        <v>5</v>
      </c>
      <c r="R111" s="359" t="str">
        <f>'Council Own'!C143</f>
        <v>&lt;List Requirement Here&gt;</v>
      </c>
      <c r="S111" s="265" t="str">
        <f>IF('Council Own'!R143="A","A"," ")</f>
        <v xml:space="preserve"> </v>
      </c>
      <c r="U111" s="353"/>
      <c r="V111" s="353"/>
      <c r="W111" s="356"/>
    </row>
    <row r="112" spans="1:23" x14ac:dyDescent="0.2">
      <c r="I112" s="255"/>
      <c r="J112" s="359" t="str">
        <f>'Council Own'!C48</f>
        <v>&lt;List Requirement Here&gt;</v>
      </c>
      <c r="K112" s="265" t="str">
        <f>IF('Council Own'!R48="A","A"," ")</f>
        <v xml:space="preserve"> </v>
      </c>
      <c r="M112" s="255"/>
      <c r="N112" s="359" t="str">
        <f>'Council Own'!C96</f>
        <v>&lt;List Requirement Here&gt;</v>
      </c>
      <c r="O112" s="265" t="str">
        <f>IF('Council Own'!R96="A","A"," ")</f>
        <v xml:space="preserve"> </v>
      </c>
      <c r="Q112" s="255"/>
      <c r="R112" s="359" t="str">
        <f>'Council Own'!C144</f>
        <v>&lt;List Requirement Here&gt;</v>
      </c>
      <c r="S112" s="265" t="str">
        <f>IF('Council Own'!R144="A","A"," ")</f>
        <v xml:space="preserve"> </v>
      </c>
      <c r="U112" s="253"/>
      <c r="V112" s="253"/>
    </row>
    <row r="113" spans="9:22" x14ac:dyDescent="0.2">
      <c r="I113" s="255"/>
      <c r="J113" s="359" t="str">
        <f>'Council Own'!C49</f>
        <v>&lt;List Requirement Here&gt;</v>
      </c>
      <c r="K113" s="265" t="str">
        <f>IF('Council Own'!R49="A","A"," ")</f>
        <v xml:space="preserve"> </v>
      </c>
      <c r="M113" s="255"/>
      <c r="N113" s="359" t="str">
        <f>'Council Own'!C97</f>
        <v>&lt;List Requirement Here&gt;</v>
      </c>
      <c r="O113" s="265" t="str">
        <f>IF('Council Own'!R97="A","A"," ")</f>
        <v xml:space="preserve"> </v>
      </c>
      <c r="Q113" s="255"/>
      <c r="R113" s="359" t="str">
        <f>'Council Own'!C145</f>
        <v>&lt;List Requirement Here&gt;</v>
      </c>
      <c r="S113" s="265" t="str">
        <f>IF('Council Own'!R145="A","A"," ")</f>
        <v xml:space="preserve"> </v>
      </c>
      <c r="U113" s="253"/>
      <c r="V113" s="253"/>
    </row>
    <row r="114" spans="9:22" x14ac:dyDescent="0.2">
      <c r="I114" s="255"/>
      <c r="J114" s="359" t="str">
        <f>'Council Own'!C50</f>
        <v>&lt;List Requirement Here&gt;</v>
      </c>
      <c r="K114" s="265" t="str">
        <f>IF('Council Own'!R50="A","A"," ")</f>
        <v xml:space="preserve"> </v>
      </c>
      <c r="M114" s="255"/>
      <c r="N114" s="359" t="str">
        <f>'Council Own'!C98</f>
        <v>&lt;List Requirement Here&gt;</v>
      </c>
      <c r="O114" s="265" t="str">
        <f>IF('Council Own'!R98="A","A"," ")</f>
        <v xml:space="preserve"> </v>
      </c>
      <c r="Q114" s="255"/>
      <c r="R114" s="359" t="str">
        <f>'Council Own'!C146</f>
        <v>&lt;List Requirement Here&gt;</v>
      </c>
      <c r="S114" s="265" t="str">
        <f>IF('Council Own'!R146="A","A"," ")</f>
        <v xml:space="preserve"> </v>
      </c>
      <c r="U114" s="253"/>
      <c r="V114" s="253"/>
    </row>
    <row r="115" spans="9:22" x14ac:dyDescent="0.2">
      <c r="I115" s="292"/>
      <c r="J115" s="271"/>
      <c r="K115" s="356"/>
      <c r="U115" s="253"/>
      <c r="V115" s="253"/>
    </row>
    <row r="116" spans="9:22" x14ac:dyDescent="0.2">
      <c r="I116" s="292"/>
      <c r="J116" s="271"/>
      <c r="K116" s="356"/>
      <c r="U116" s="253"/>
      <c r="V116" s="253"/>
    </row>
    <row r="117" spans="9:22" x14ac:dyDescent="0.2">
      <c r="I117" s="292"/>
      <c r="J117" s="271"/>
      <c r="K117" s="356"/>
    </row>
    <row r="118" spans="9:22" x14ac:dyDescent="0.2">
      <c r="I118" s="292"/>
      <c r="J118" s="271"/>
      <c r="K118" s="356"/>
    </row>
    <row r="119" spans="9:22" x14ac:dyDescent="0.2">
      <c r="I119" s="292"/>
      <c r="J119" s="271"/>
      <c r="K119" s="356"/>
    </row>
    <row r="120" spans="9:22" x14ac:dyDescent="0.2">
      <c r="I120" s="292"/>
      <c r="J120" s="271"/>
      <c r="K120" s="356"/>
    </row>
    <row r="121" spans="9:22" x14ac:dyDescent="0.2">
      <c r="J121" s="262"/>
      <c r="K121" s="262"/>
    </row>
  </sheetData>
  <sheetProtection password="9A15" sheet="1" objects="1" scenarios="1"/>
  <mergeCells count="113">
    <mergeCell ref="A3:B3"/>
    <mergeCell ref="Q3:R3"/>
    <mergeCell ref="A4:C4"/>
    <mergeCell ref="Q4:R4"/>
    <mergeCell ref="A5:B5"/>
    <mergeCell ref="Q5:R5"/>
    <mergeCell ref="A1:C1"/>
    <mergeCell ref="E1:G1"/>
    <mergeCell ref="I1:K1"/>
    <mergeCell ref="M1:O1"/>
    <mergeCell ref="Q1:S1"/>
    <mergeCell ref="E2:G2"/>
    <mergeCell ref="Q2:R2"/>
    <mergeCell ref="A9:B9"/>
    <mergeCell ref="Q9:R9"/>
    <mergeCell ref="A10:B10"/>
    <mergeCell ref="Q10:R10"/>
    <mergeCell ref="A11:B11"/>
    <mergeCell ref="Q11:R11"/>
    <mergeCell ref="A6:B6"/>
    <mergeCell ref="Q6:R6"/>
    <mergeCell ref="A7:B7"/>
    <mergeCell ref="Q7:R7"/>
    <mergeCell ref="A8:B8"/>
    <mergeCell ref="Q8:R8"/>
    <mergeCell ref="A15:B15"/>
    <mergeCell ref="Q15:R15"/>
    <mergeCell ref="A16:B16"/>
    <mergeCell ref="Q16:R16"/>
    <mergeCell ref="A17:B17"/>
    <mergeCell ref="Q17:R17"/>
    <mergeCell ref="A12:B12"/>
    <mergeCell ref="Q12:R12"/>
    <mergeCell ref="A13:C13"/>
    <mergeCell ref="Q13:R13"/>
    <mergeCell ref="A14:B14"/>
    <mergeCell ref="Q14:R14"/>
    <mergeCell ref="A21:C21"/>
    <mergeCell ref="Q21:R21"/>
    <mergeCell ref="A22:B22"/>
    <mergeCell ref="A23:B23"/>
    <mergeCell ref="E23:G23"/>
    <mergeCell ref="A24:C24"/>
    <mergeCell ref="A18:B18"/>
    <mergeCell ref="Q18:R18"/>
    <mergeCell ref="A19:B19"/>
    <mergeCell ref="Q19:R19"/>
    <mergeCell ref="A20:B20"/>
    <mergeCell ref="Q20:R20"/>
    <mergeCell ref="B34:C34"/>
    <mergeCell ref="Q34:R34"/>
    <mergeCell ref="B35:C35"/>
    <mergeCell ref="B42:C42"/>
    <mergeCell ref="Q42:R42"/>
    <mergeCell ref="B43:C43"/>
    <mergeCell ref="A25:B25"/>
    <mergeCell ref="A26:B26"/>
    <mergeCell ref="A28:C28"/>
    <mergeCell ref="Q28:R28"/>
    <mergeCell ref="B29:C29"/>
    <mergeCell ref="B30:C30"/>
    <mergeCell ref="A73:B73"/>
    <mergeCell ref="E73:F73"/>
    <mergeCell ref="A74:B74"/>
    <mergeCell ref="E74:F74"/>
    <mergeCell ref="A75:B75"/>
    <mergeCell ref="E75:F75"/>
    <mergeCell ref="E45:G45"/>
    <mergeCell ref="A49:C49"/>
    <mergeCell ref="Q55:S55"/>
    <mergeCell ref="A72:C72"/>
    <mergeCell ref="E72:G72"/>
    <mergeCell ref="I72:K72"/>
    <mergeCell ref="M72:O72"/>
    <mergeCell ref="Q72:S72"/>
    <mergeCell ref="E79:F79"/>
    <mergeCell ref="E80:F80"/>
    <mergeCell ref="E81:F81"/>
    <mergeCell ref="E82:F82"/>
    <mergeCell ref="E83:F83"/>
    <mergeCell ref="E84:F84"/>
    <mergeCell ref="A76:B76"/>
    <mergeCell ref="E76:F76"/>
    <mergeCell ref="A77:B77"/>
    <mergeCell ref="E77:F77"/>
    <mergeCell ref="A78:B78"/>
    <mergeCell ref="E78:F78"/>
    <mergeCell ref="E91:F91"/>
    <mergeCell ref="E92:F92"/>
    <mergeCell ref="E93:F93"/>
    <mergeCell ref="E94:F94"/>
    <mergeCell ref="E95:F95"/>
    <mergeCell ref="E96:F96"/>
    <mergeCell ref="E85:F85"/>
    <mergeCell ref="E86:F86"/>
    <mergeCell ref="E87:F87"/>
    <mergeCell ref="E88:F88"/>
    <mergeCell ref="E89:F89"/>
    <mergeCell ref="E90:F90"/>
    <mergeCell ref="E106:F106"/>
    <mergeCell ref="A101:C101"/>
    <mergeCell ref="E101:F101"/>
    <mergeCell ref="E102:F102"/>
    <mergeCell ref="E103:F103"/>
    <mergeCell ref="E104:F104"/>
    <mergeCell ref="E105:F105"/>
    <mergeCell ref="E97:F97"/>
    <mergeCell ref="A98:C98"/>
    <mergeCell ref="E98:F98"/>
    <mergeCell ref="A99:C99"/>
    <mergeCell ref="E99:F99"/>
    <mergeCell ref="A100:C100"/>
    <mergeCell ref="E100:F10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29</vt:i4>
      </vt:variant>
      <vt:variant>
        <vt:lpstr>Named Ranges</vt:lpstr>
      </vt:variant>
      <vt:variant>
        <vt:i4>18</vt:i4>
      </vt:variant>
    </vt:vector>
  </HeadingPairs>
  <TitlesOfParts>
    <vt:vector size="47" baseType="lpstr">
      <vt:lpstr>Instructions</vt:lpstr>
      <vt:lpstr>Parent Contact Info</vt:lpstr>
      <vt:lpstr>Registration</vt:lpstr>
      <vt:lpstr>Dues</vt:lpstr>
      <vt:lpstr>Attendance</vt:lpstr>
      <vt:lpstr>Badges</vt:lpstr>
      <vt:lpstr>Journey</vt:lpstr>
      <vt:lpstr>Council Own</vt:lpstr>
      <vt:lpstr>Age-Level</vt:lpstr>
      <vt:lpstr>Bridging</vt:lpstr>
      <vt:lpstr>Gold</vt:lpstr>
      <vt:lpstr>Fun Patches</vt:lpstr>
      <vt:lpstr>Summary</vt:lpstr>
      <vt:lpstr>Order</vt:lpstr>
      <vt:lpstr>ambassador 1</vt:lpstr>
      <vt:lpstr>ambassador 2</vt:lpstr>
      <vt:lpstr>ambassador 3</vt:lpstr>
      <vt:lpstr>ambassador 4</vt:lpstr>
      <vt:lpstr>ambassador 5</vt:lpstr>
      <vt:lpstr>ambassador 6</vt:lpstr>
      <vt:lpstr>ambassador 7</vt:lpstr>
      <vt:lpstr>ambassador 8</vt:lpstr>
      <vt:lpstr>ambassador 9</vt:lpstr>
      <vt:lpstr>ambassador 10</vt:lpstr>
      <vt:lpstr>ambassador 11</vt:lpstr>
      <vt:lpstr>ambassador 12</vt:lpstr>
      <vt:lpstr>ambassador 13</vt:lpstr>
      <vt:lpstr>ambassador 14</vt:lpstr>
      <vt:lpstr>ambassador 15</vt:lpstr>
      <vt:lpstr>'ambassador 1'!Print_Area</vt:lpstr>
      <vt:lpstr>'ambassador 10'!Print_Area</vt:lpstr>
      <vt:lpstr>'ambassador 2'!Print_Area</vt:lpstr>
      <vt:lpstr>'ambassador 3'!Print_Area</vt:lpstr>
      <vt:lpstr>'ambassador 4'!Print_Area</vt:lpstr>
      <vt:lpstr>'ambassador 5'!Print_Area</vt:lpstr>
      <vt:lpstr>'ambassador 6'!Print_Area</vt:lpstr>
      <vt:lpstr>'ambassador 7'!Print_Area</vt:lpstr>
      <vt:lpstr>'ambassador 8'!Print_Area</vt:lpstr>
      <vt:lpstr>'ambassador 9'!Print_Area</vt:lpstr>
      <vt:lpstr>'Council Own'!Print_Area</vt:lpstr>
      <vt:lpstr>Instructions!Print_Area</vt:lpstr>
      <vt:lpstr>'Age-Level'!Print_Titles</vt:lpstr>
      <vt:lpstr>Attendance!Print_Titles</vt:lpstr>
      <vt:lpstr>'Council Own'!Print_Titles</vt:lpstr>
      <vt:lpstr>'Fun Patches'!Print_Titles</vt:lpstr>
      <vt:lpstr>Journey!Print_Titles</vt:lpstr>
      <vt:lpstr>Registration!Print_Titles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Cadette</dc:title>
  <dc:subject>track cadette achievements</dc:subject>
  <dc:creator>Audra Edmunds</dc:creator>
  <cp:lastModifiedBy>Julie Moen</cp:lastModifiedBy>
  <cp:lastPrinted>2012-07-10T22:32:34Z</cp:lastPrinted>
  <dcterms:created xsi:type="dcterms:W3CDTF">2005-02-08T13:28:44Z</dcterms:created>
  <dcterms:modified xsi:type="dcterms:W3CDTF">2012-08-09T10:21:05Z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1312780968</vt:i4>
  </property>
  <property fmtid="{D5CDD505-2E9C-101B-9397-08002B2CF9AE}" pid="3" name="_EmailSubject">
    <vt:lpwstr>Juniors</vt:lpwstr>
  </property>
  <property fmtid="{D5CDD505-2E9C-101B-9397-08002B2CF9AE}" pid="4" name="_AuthorEmail">
    <vt:lpwstr>frank.steele@comcast.net</vt:lpwstr>
  </property>
  <property fmtid="{D5CDD505-2E9C-101B-9397-08002B2CF9AE}" pid="5" name="_AuthorEmailDisplayName">
    <vt:lpwstr>Frank Steele</vt:lpwstr>
  </property>
  <property fmtid="{D5CDD505-2E9C-101B-9397-08002B2CF9AE}" pid="6" name="_PreviousAdHocReviewCycleID">
    <vt:i4>1445548412</vt:i4>
  </property>
  <property fmtid="{D5CDD505-2E9C-101B-9397-08002B2CF9AE}" pid="7" name="_ReviewingToolsShownOnce">
    <vt:lpwstr/>
  </property>
</Properties>
</file>